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075" windowHeight="8490" firstSheet="1" activeTab="1"/>
  </bookViews>
  <sheets>
    <sheet name="rei" sheetId="1" r:id="rId1"/>
    <sheet name="2K" sheetId="2" r:id="rId2"/>
    <sheet name="記入例" sheetId="3" r:id="rId3"/>
    <sheet name="置換科目一覧表様式" sheetId="4" r:id="rId4"/>
    <sheet name=" 記入例" sheetId="5" r:id="rId5"/>
    <sheet name="発行の注意事項" sheetId="6" r:id="rId6"/>
  </sheets>
  <definedNames/>
  <calcPr fullCalcOnLoad="1"/>
</workbook>
</file>

<file path=xl/sharedStrings.xml><?xml version="1.0" encoding="utf-8"?>
<sst xmlns="http://schemas.openxmlformats.org/spreadsheetml/2006/main" count="744" uniqueCount="291">
  <si>
    <t>小計</t>
  </si>
  <si>
    <t>修得単位</t>
  </si>
  <si>
    <t>学校・学部・学科名</t>
  </si>
  <si>
    <t>入学年月日</t>
  </si>
  <si>
    <t>卒業年月日</t>
  </si>
  <si>
    <t>生年月日</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</si>
  <si>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</si>
  <si>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</si>
  <si>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</si>
  <si>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</si>
  <si>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</si>
  <si>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</si>
  <si>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</si>
  <si>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</si>
  <si>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</si>
  <si>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</si>
  <si>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</si>
  <si>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</si>
  <si>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要件40単位以上</t>
  </si>
  <si>
    <t>要件30単位以上</t>
  </si>
  <si>
    <t>①～⑨計</t>
  </si>
  <si>
    <t>入学年(西暦)</t>
  </si>
  <si>
    <t>　指定科目修得単位証明書・卒業証明書</t>
  </si>
  <si>
    <t>　上記のとおり、指定科目を修めて卒業したことを証明します。</t>
  </si>
  <si>
    <t>確認日</t>
  </si>
  <si>
    <t>①～⑩計</t>
  </si>
  <si>
    <t>指定科目一覧</t>
  </si>
  <si>
    <t>残す</t>
  </si>
  <si>
    <t>⑩</t>
  </si>
  <si>
    <t>⑨</t>
  </si>
  <si>
    <t>⑧</t>
  </si>
  <si>
    <t>⑤</t>
  </si>
  <si>
    <t>②</t>
  </si>
  <si>
    <t>①</t>
  </si>
  <si>
    <t>二級建築士試験・木造建築士試験</t>
  </si>
  <si>
    <t>必要な実務経験年数　0年</t>
  </si>
  <si>
    <t>必要な実務経験年数　1年</t>
  </si>
  <si>
    <t>要件5単位以上</t>
  </si>
  <si>
    <t>要件7単位以上</t>
  </si>
  <si>
    <t>要件6単位以上</t>
  </si>
  <si>
    <t>要件1単位以上</t>
  </si>
  <si>
    <t>要件20単位以上</t>
  </si>
  <si>
    <t>要件40～20単位以上</t>
  </si>
  <si>
    <t>この様式は二級建築士試験・木造建築士の実務0年から実務2年の課程のみ使用できます。</t>
  </si>
  <si>
    <t>○</t>
  </si>
  <si>
    <t>建築設計製図Ⅰ</t>
  </si>
  <si>
    <t>建築法規Ⅰ</t>
  </si>
  <si>
    <t>その他科目Ⅰ</t>
  </si>
  <si>
    <t>平成○年○月○日</t>
  </si>
  <si>
    <t>学校長　○○○　○○○</t>
  </si>
  <si>
    <t>指定科目修得単位証明書・卒業証明書（様式2－1）</t>
  </si>
  <si>
    <t>99999999999_999999</t>
  </si>
  <si>
    <t>①</t>
  </si>
  <si>
    <t>①</t>
  </si>
  <si>
    <t>建築設計製図Ⅱ</t>
  </si>
  <si>
    <t>建築設計製図Ⅲ</t>
  </si>
  <si>
    <t>置換 1</t>
  </si>
  <si>
    <t>建築設計製図Ⅳ</t>
  </si>
  <si>
    <t>建築設計製図Ⅴ</t>
  </si>
  <si>
    <t>建築設計製図Ⅵ</t>
  </si>
  <si>
    <t>②</t>
  </si>
  <si>
    <t>建築計画Ⅰ</t>
  </si>
  <si>
    <t>建築計画Ⅱ</t>
  </si>
  <si>
    <t>建築計画Ⅲ</t>
  </si>
  <si>
    <t>建築計画Ⅳ</t>
  </si>
  <si>
    <t>建築計画Ⅴ</t>
  </si>
  <si>
    <t>⑤</t>
  </si>
  <si>
    <t>建築構造Ⅰ</t>
  </si>
  <si>
    <t>建築構造Ⅱ</t>
  </si>
  <si>
    <t>建築構造Ⅲ</t>
  </si>
  <si>
    <t>建築構造Ⅳ</t>
  </si>
  <si>
    <t>置換 2</t>
  </si>
  <si>
    <t>建築構造Ⅴ</t>
  </si>
  <si>
    <t>⑧</t>
  </si>
  <si>
    <t>建築生産Ⅰ</t>
  </si>
  <si>
    <t>建築生産Ⅱ</t>
  </si>
  <si>
    <t>建築生産Ⅲ</t>
  </si>
  <si>
    <t>⑨</t>
  </si>
  <si>
    <t>⑩</t>
  </si>
  <si>
    <t>⑩</t>
  </si>
  <si>
    <t>その他科目Ⅱ</t>
  </si>
  <si>
    <t>その他科目Ⅲ</t>
  </si>
  <si>
    <t>○</t>
  </si>
  <si>
    <t xml:space="preserve">○○○○○○○○○学校  </t>
  </si>
  <si>
    <t>○○○○○○○○○学校  建築科</t>
  </si>
  <si>
    <t>1234-567-890</t>
  </si>
  <si>
    <t>建築　太郎（けんちく　たろう）　</t>
  </si>
  <si>
    <t>平成○年○月○日</t>
  </si>
  <si>
    <t>２０××</t>
  </si>
  <si>
    <t>試験時</t>
  </si>
  <si>
    <t>0年</t>
  </si>
  <si>
    <t>要件20単位以上</t>
  </si>
  <si>
    <t>登録時</t>
  </si>
  <si>
    <t>0年</t>
  </si>
  <si>
    <t>1年</t>
  </si>
  <si>
    <t>2年</t>
  </si>
  <si>
    <t>要件3単位以上</t>
  </si>
  <si>
    <t>要件2単位以上</t>
  </si>
  <si>
    <t>要件10単位以上</t>
  </si>
  <si>
    <t>　以下のとおり、指定科目を修めて卒業したことを証明します。</t>
  </si>
  <si>
    <t>必要な実務経験年数</t>
  </si>
  <si>
    <t>認証コード</t>
  </si>
  <si>
    <t>0000-00-0</t>
  </si>
  <si>
    <t>二級建築士試験・木造建築士試験</t>
  </si>
  <si>
    <t>置換科目一覧表</t>
  </si>
  <si>
    <t>入学年（西暦）</t>
  </si>
  <si>
    <t>番号</t>
  </si>
  <si>
    <t>分類</t>
  </si>
  <si>
    <t>実際に修得した科目</t>
  </si>
  <si>
    <t>学校課程名</t>
  </si>
  <si>
    <t>対象入学年</t>
  </si>
  <si>
    <t>単位数</t>
  </si>
  <si>
    <t>置換の理由</t>
  </si>
  <si>
    <t>　１．転入のため</t>
  </si>
  <si>
    <t>　２．留年のため</t>
  </si>
  <si>
    <t>　３．その他の理由（　　　　　　　　　　　　　　　　　　　　　　　　　　　　　　　　　　　　　）</t>
  </si>
  <si>
    <t>二級建築士試験・木造建築士試験</t>
  </si>
  <si>
    <t>○○○○○学校　○○○○○学科</t>
  </si>
  <si>
    <t>1234-567-890</t>
  </si>
  <si>
    <t>建築　太郎（けんちく　たろう）　　</t>
  </si>
  <si>
    <t>令和○年○月○日</t>
  </si>
  <si>
    <t>①</t>
  </si>
  <si>
    <t>○○○○○○学校　建築科</t>
  </si>
  <si>
    <t>建築製図（木造建築物）</t>
  </si>
  <si>
    <t>○○○○○○学校　建築科</t>
  </si>
  <si>
    <t>建築構造力学</t>
  </si>
  <si>
    <t>令和元年３月１日</t>
  </si>
  <si>
    <t>「指定科目修得単位証明書・卒業証明書」</t>
  </si>
  <si>
    <t>発行に当たっての注意事項</t>
  </si>
  <si>
    <t>(1)原則として、卒業日に単位要件を満たす者へ発行する。</t>
  </si>
  <si>
    <t xml:space="preserve">　　 </t>
  </si>
  <si>
    <t xml:space="preserve">　　 </t>
  </si>
  <si>
    <t>(2)証明書モデル様式の関数が設定してあるセル部分の修正等は行わないようにする。</t>
  </si>
  <si>
    <t>(3)発行窓口で本人へ記載事項、修得状況等を確認させる。　</t>
  </si>
  <si>
    <t>0999-20-0</t>
  </si>
  <si>
    <t>2年</t>
  </si>
  <si>
    <t>①</t>
  </si>
  <si>
    <t>2</t>
  </si>
  <si>
    <t>1.5</t>
  </si>
  <si>
    <t>3</t>
  </si>
  <si>
    <t>4</t>
  </si>
  <si>
    <t>1</t>
  </si>
  <si>
    <t>西洋建築史</t>
  </si>
  <si>
    <t>③</t>
  </si>
  <si>
    <t>④</t>
  </si>
  <si>
    <t>⑥</t>
  </si>
  <si>
    <t>建築構造計画概論</t>
  </si>
  <si>
    <t>鉄筋コンクリート構造演習</t>
  </si>
  <si>
    <t>⑦</t>
  </si>
  <si>
    <t>建築法規</t>
  </si>
  <si>
    <t>建築総合演習</t>
  </si>
  <si>
    <t>⑩</t>
  </si>
  <si>
    <t>⑩</t>
  </si>
  <si>
    <t>○</t>
  </si>
  <si>
    <t xml:space="preserve">●●学校 ●●学部 ●●科 </t>
  </si>
  <si>
    <t>****-***-***</t>
  </si>
  <si>
    <t>平成●年●月●日</t>
  </si>
  <si>
    <t>令和●年●月●日</t>
  </si>
  <si>
    <t>令和●年●月●日</t>
  </si>
  <si>
    <t>20**</t>
  </si>
  <si>
    <t>****-**-*</t>
  </si>
  <si>
    <t>建築設計製図１</t>
  </si>
  <si>
    <t>建築設計製図２</t>
  </si>
  <si>
    <t>建築設計製図３</t>
  </si>
  <si>
    <t>建築設計製図４</t>
  </si>
  <si>
    <t>学校長　●●●●　●●●●</t>
  </si>
  <si>
    <t>②</t>
  </si>
  <si>
    <t>建築計画１</t>
  </si>
  <si>
    <t>3</t>
  </si>
  <si>
    <t>1</t>
  </si>
  <si>
    <t>建築計画2</t>
  </si>
  <si>
    <t>建築計画３</t>
  </si>
  <si>
    <t>2</t>
  </si>
  <si>
    <t>近代建築史</t>
  </si>
  <si>
    <t>4</t>
  </si>
  <si>
    <t>1</t>
  </si>
  <si>
    <t>日本建築史</t>
  </si>
  <si>
    <t>3</t>
  </si>
  <si>
    <t>2</t>
  </si>
  <si>
    <t>②</t>
  </si>
  <si>
    <t>③</t>
  </si>
  <si>
    <t>環境工学概論</t>
  </si>
  <si>
    <t>2</t>
  </si>
  <si>
    <t>建築熱環境</t>
  </si>
  <si>
    <t>建築空気環境・水環境</t>
  </si>
  <si>
    <t>建築音環境</t>
  </si>
  <si>
    <t>建築光環境・視環境</t>
  </si>
  <si>
    <t>④</t>
  </si>
  <si>
    <t>建築設備１</t>
  </si>
  <si>
    <t>④</t>
  </si>
  <si>
    <t>建築設備２</t>
  </si>
  <si>
    <t>建築設備３</t>
  </si>
  <si>
    <t>⑤</t>
  </si>
  <si>
    <t>建築構造１</t>
  </si>
  <si>
    <t>建築構造２</t>
  </si>
  <si>
    <t>建築構造３</t>
  </si>
  <si>
    <t>3</t>
  </si>
  <si>
    <t>荷重外力論１</t>
  </si>
  <si>
    <t>荷重外力論２</t>
  </si>
  <si>
    <t>建築塑性学</t>
  </si>
  <si>
    <t>建築構法概論</t>
  </si>
  <si>
    <t>⑥</t>
  </si>
  <si>
    <t>⑥</t>
  </si>
  <si>
    <t>建築構法特論</t>
  </si>
  <si>
    <t>鉄骨構造</t>
  </si>
  <si>
    <t>鉄筋コンクリート構造</t>
  </si>
  <si>
    <t>建築構造演習</t>
  </si>
  <si>
    <t>⑥</t>
  </si>
  <si>
    <t>鉄骨構造演習</t>
  </si>
  <si>
    <t>建築材料１</t>
  </si>
  <si>
    <t>⑦</t>
  </si>
  <si>
    <t>建築材料２</t>
  </si>
  <si>
    <t>建築施工</t>
  </si>
  <si>
    <t>建築積算</t>
  </si>
  <si>
    <t>建築生産マネジメント</t>
  </si>
  <si>
    <t>1</t>
  </si>
  <si>
    <t>敷地測量</t>
  </si>
  <si>
    <t>建築防災工学</t>
  </si>
  <si>
    <t>改修計画</t>
  </si>
  <si>
    <t>●●　●●(●●　●●)</t>
  </si>
  <si>
    <t>　（新たな証明書モデル様式の例示）</t>
  </si>
  <si>
    <t xml:space="preserve">●●学校 </t>
  </si>
  <si>
    <t>置換1</t>
  </si>
  <si>
    <t>置換2</t>
  </si>
  <si>
    <t>東京工業大学 工学部 建築学科 （平成28年03月31日募集停止等)</t>
  </si>
  <si>
    <t>1311-052-110</t>
  </si>
  <si>
    <t>0915-20-0</t>
  </si>
  <si>
    <t>建築設計製図第一</t>
  </si>
  <si>
    <t>2</t>
  </si>
  <si>
    <t>①</t>
  </si>
  <si>
    <t>建築設計製図第二</t>
  </si>
  <si>
    <t>建築設計製図第三</t>
  </si>
  <si>
    <t>3</t>
  </si>
  <si>
    <t>建築設計製図第四</t>
  </si>
  <si>
    <t>近代建築史</t>
  </si>
  <si>
    <t>2</t>
  </si>
  <si>
    <t>②</t>
  </si>
  <si>
    <t>建築計画基礎</t>
  </si>
  <si>
    <t>2</t>
  </si>
  <si>
    <t>建築計画第一</t>
  </si>
  <si>
    <t>建築計画演習</t>
  </si>
  <si>
    <t>都市計画概論</t>
  </si>
  <si>
    <t>2～3</t>
  </si>
  <si>
    <t>建築環境</t>
  </si>
  <si>
    <t>2～3</t>
  </si>
  <si>
    <t>1</t>
  </si>
  <si>
    <t>建築計画第二</t>
  </si>
  <si>
    <t>建築史実習</t>
  </si>
  <si>
    <t>建築環境設備学第一</t>
  </si>
  <si>
    <t>③</t>
  </si>
  <si>
    <t>建築環境設備学第三</t>
  </si>
  <si>
    <t>3</t>
  </si>
  <si>
    <t>建築環境設備学第二</t>
  </si>
  <si>
    <t>建築電気設備</t>
  </si>
  <si>
    <t>④</t>
  </si>
  <si>
    <t>建築設備の制御</t>
  </si>
  <si>
    <t>⑤</t>
  </si>
  <si>
    <t>一般材料力学S</t>
  </si>
  <si>
    <t>建築構造力学第一</t>
  </si>
  <si>
    <t>建築構造力学第二</t>
  </si>
  <si>
    <t>建築構造力学第三</t>
  </si>
  <si>
    <t>地盤工学</t>
  </si>
  <si>
    <t>⑥</t>
  </si>
  <si>
    <t>建築一般構造</t>
  </si>
  <si>
    <t>建築構造設計第一</t>
  </si>
  <si>
    <t>建築構造設計第二</t>
  </si>
  <si>
    <t>建築構造設計第三</t>
  </si>
  <si>
    <t>⑦</t>
  </si>
  <si>
    <t>建築材料構法第一</t>
  </si>
  <si>
    <t>建築材料構法第二</t>
  </si>
  <si>
    <t>⑧</t>
  </si>
  <si>
    <t>建築経済</t>
  </si>
  <si>
    <t>2～4</t>
  </si>
  <si>
    <t>⑧</t>
  </si>
  <si>
    <t>建築生産</t>
  </si>
  <si>
    <t>⑩</t>
  </si>
  <si>
    <t>図学・図形デザイン第一</t>
  </si>
  <si>
    <t>1</t>
  </si>
  <si>
    <t>図学・図形デザイン第二</t>
  </si>
  <si>
    <t>図学製図</t>
  </si>
  <si>
    <t>建築意匠</t>
  </si>
  <si>
    <t>造形演習</t>
  </si>
  <si>
    <t>建築学実験第一</t>
  </si>
  <si>
    <t>建築学実験第二</t>
  </si>
  <si>
    <t>測量学</t>
  </si>
  <si>
    <t>建築環境計測</t>
  </si>
  <si>
    <t>4</t>
  </si>
  <si>
    <t>1311-052-110_131545</t>
  </si>
  <si>
    <t>2014</t>
  </si>
  <si>
    <t>令和　　年　　月　　日</t>
  </si>
  <si>
    <t>東京工業大学　環境・社会理工学院　建築学系
系主任　　　　　　　　　　　　　　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</si>
</sst>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s>
  <fonts count="70">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2"/>
      <name val="HGS行書体"/>
      <family val="4"/>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b/>
      <sz val="12"/>
      <color indexed="9"/>
      <name val="ＭＳ Ｐ明朝"/>
      <family val="1"/>
    </font>
    <font>
      <b/>
      <sz val="14"/>
      <name val="ＭＳ Ｐゴシック"/>
      <family val="3"/>
    </font>
    <font>
      <sz val="9"/>
      <color indexed="10"/>
      <name val="ＭＳ Ｐゴシック"/>
      <family val="3"/>
    </font>
    <font>
      <b/>
      <sz val="9"/>
      <color indexed="10"/>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10"/>
      <color indexed="8"/>
      <name val="ＭＳ Ｐゴシック"/>
      <family val="3"/>
    </font>
    <font>
      <sz val="20"/>
      <color indexed="10"/>
      <name val="HGP行書体"/>
      <family val="4"/>
    </font>
    <font>
      <sz val="14"/>
      <color indexed="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0"/>
      <name val="ＭＳ Ｐ明朝"/>
      <family val="1"/>
    </font>
    <font>
      <b/>
      <sz val="12"/>
      <name val="Cambria"/>
      <family val="3"/>
    </font>
    <font>
      <b/>
      <sz val="18"/>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style="thin"/>
      <top style="hair"/>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color indexed="63"/>
      </left>
      <right>
        <color indexed="63"/>
      </right>
      <top style="thin"/>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03">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2" fillId="0" borderId="0" xfId="0" applyFont="1" applyAlignment="1">
      <alignment horizontal="center" vertical="top"/>
    </xf>
    <xf numFmtId="0" fontId="9"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2" fillId="0" borderId="0" xfId="0" applyNumberFormat="1" applyFont="1" applyFill="1" applyBorder="1" applyAlignment="1">
      <alignment horizontal="left" vertical="center"/>
    </xf>
    <xf numFmtId="57" fontId="12" fillId="0" borderId="0" xfId="0" applyNumberFormat="1" applyFont="1" applyFill="1" applyBorder="1" applyAlignment="1">
      <alignment horizontal="left" vertical="center"/>
    </xf>
    <xf numFmtId="178" fontId="3" fillId="0" borderId="16" xfId="0" applyNumberFormat="1"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Border="1" applyAlignment="1">
      <alignment vertical="center" wrapText="1"/>
    </xf>
    <xf numFmtId="179" fontId="13" fillId="33" borderId="16" xfId="0" applyNumberFormat="1"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10"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23" xfId="0" applyFont="1" applyFill="1" applyBorder="1" applyAlignment="1">
      <alignment vertical="center"/>
    </xf>
    <xf numFmtId="0" fontId="2" fillId="0" borderId="17"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3" fillId="0" borderId="0" xfId="0" applyNumberFormat="1" applyFont="1" applyFill="1" applyBorder="1" applyAlignment="1">
      <alignment vertical="center"/>
    </xf>
    <xf numFmtId="58" fontId="16" fillId="0" borderId="0" xfId="0" applyNumberFormat="1" applyFont="1" applyFill="1" applyBorder="1" applyAlignment="1">
      <alignment horizontal="left"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2" fillId="0" borderId="0" xfId="0" applyFont="1" applyFill="1" applyAlignment="1">
      <alignment vertical="center"/>
    </xf>
    <xf numFmtId="0" fontId="12" fillId="0" borderId="0" xfId="0" applyFont="1" applyFill="1" applyAlignment="1">
      <alignment horizontal="center" vertical="top"/>
    </xf>
    <xf numFmtId="0" fontId="3" fillId="0" borderId="24" xfId="0" applyFont="1" applyFill="1" applyBorder="1" applyAlignment="1">
      <alignment horizontal="left" vertical="center"/>
    </xf>
    <xf numFmtId="58" fontId="3" fillId="0" borderId="16"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25" xfId="0" applyFont="1" applyBorder="1" applyAlignment="1">
      <alignment horizontal="center" vertical="center"/>
    </xf>
    <xf numFmtId="0" fontId="3" fillId="0" borderId="26" xfId="0" applyFont="1" applyFill="1" applyBorder="1" applyAlignment="1">
      <alignment vertical="center"/>
    </xf>
    <xf numFmtId="0" fontId="4" fillId="0" borderId="16" xfId="0" applyFont="1" applyBorder="1" applyAlignment="1">
      <alignment horizontal="center" vertical="center"/>
    </xf>
    <xf numFmtId="179" fontId="17" fillId="0" borderId="0" xfId="0" applyNumberFormat="1" applyFont="1" applyFill="1" applyBorder="1" applyAlignment="1">
      <alignment horizontal="center" vertical="center"/>
    </xf>
    <xf numFmtId="0" fontId="10" fillId="33" borderId="12" xfId="0" applyFont="1" applyFill="1" applyBorder="1" applyAlignment="1">
      <alignment horizontal="right" vertical="center"/>
    </xf>
    <xf numFmtId="0" fontId="10" fillId="33" borderId="13" xfId="0" applyFont="1" applyFill="1" applyBorder="1" applyAlignment="1">
      <alignment horizontal="right" vertical="center"/>
    </xf>
    <xf numFmtId="0" fontId="10" fillId="33" borderId="10" xfId="0" applyFont="1" applyFill="1" applyBorder="1" applyAlignment="1">
      <alignment horizontal="right" vertical="center"/>
    </xf>
    <xf numFmtId="0" fontId="10" fillId="34" borderId="12" xfId="0" applyFont="1" applyFill="1" applyBorder="1" applyAlignment="1">
      <alignment horizontal="right" vertical="center"/>
    </xf>
    <xf numFmtId="0" fontId="10" fillId="34" borderId="13" xfId="0" applyFont="1" applyFill="1" applyBorder="1" applyAlignment="1">
      <alignment horizontal="right" vertical="center"/>
    </xf>
    <xf numFmtId="0" fontId="10" fillId="34" borderId="17" xfId="0" applyFont="1" applyFill="1" applyBorder="1" applyAlignment="1">
      <alignment horizontal="right" vertical="center"/>
    </xf>
    <xf numFmtId="0" fontId="10" fillId="34" borderId="10" xfId="0" applyFont="1" applyFill="1" applyBorder="1" applyAlignment="1">
      <alignment horizontal="right" vertical="center"/>
    </xf>
    <xf numFmtId="179" fontId="13" fillId="34" borderId="24" xfId="0" applyNumberFormat="1" applyFont="1" applyFill="1" applyBorder="1" applyAlignment="1">
      <alignment vertical="center"/>
    </xf>
    <xf numFmtId="179" fontId="13" fillId="34" borderId="16" xfId="0" applyNumberFormat="1" applyFont="1" applyFill="1" applyBorder="1" applyAlignment="1">
      <alignment vertical="center"/>
    </xf>
    <xf numFmtId="0" fontId="3" fillId="34" borderId="16" xfId="0" applyFont="1" applyFill="1" applyBorder="1" applyAlignment="1">
      <alignment horizontal="center"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15"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4" fillId="34" borderId="25" xfId="0" applyFont="1" applyFill="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21"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2"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25" xfId="0" applyFont="1" applyFill="1" applyBorder="1" applyAlignment="1">
      <alignment horizontal="right" vertical="center"/>
    </xf>
    <xf numFmtId="0" fontId="2" fillId="0" borderId="30" xfId="0" applyFont="1" applyBorder="1" applyAlignment="1">
      <alignment horizontal="center" vertical="center"/>
    </xf>
    <xf numFmtId="0" fontId="3" fillId="0" borderId="15" xfId="0" applyFont="1" applyFill="1" applyBorder="1" applyAlignment="1">
      <alignment vertical="center"/>
    </xf>
    <xf numFmtId="0" fontId="3" fillId="0" borderId="31" xfId="0" applyFont="1" applyFill="1" applyBorder="1" applyAlignment="1">
      <alignment vertical="center"/>
    </xf>
    <xf numFmtId="0" fontId="3" fillId="0" borderId="16" xfId="0" applyFont="1" applyFill="1" applyBorder="1" applyAlignment="1">
      <alignment vertical="center"/>
    </xf>
    <xf numFmtId="0" fontId="3" fillId="0" borderId="30" xfId="0" applyFont="1" applyFill="1" applyBorder="1" applyAlignment="1">
      <alignment horizontal="center" vertical="center"/>
    </xf>
    <xf numFmtId="0" fontId="3" fillId="0" borderId="30" xfId="0" applyFont="1" applyFill="1" applyBorder="1" applyAlignment="1">
      <alignment horizontal="right" vertical="center"/>
    </xf>
    <xf numFmtId="0" fontId="3" fillId="0" borderId="32" xfId="0" applyFont="1" applyFill="1" applyBorder="1" applyAlignment="1">
      <alignment horizontal="right" vertical="center"/>
    </xf>
    <xf numFmtId="0" fontId="5" fillId="0" borderId="0" xfId="0" applyFont="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12" fillId="34" borderId="12"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2" xfId="0" applyFont="1" applyBorder="1" applyAlignment="1">
      <alignment vertical="center"/>
    </xf>
    <xf numFmtId="0" fontId="5" fillId="0" borderId="19" xfId="0" applyFont="1" applyBorder="1" applyAlignment="1">
      <alignment vertical="center"/>
    </xf>
    <xf numFmtId="0" fontId="6" fillId="34" borderId="35"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6" fillId="34" borderId="29" xfId="0" applyFont="1" applyFill="1" applyBorder="1" applyAlignment="1">
      <alignment horizontal="center" vertical="center"/>
    </xf>
    <xf numFmtId="0" fontId="5" fillId="0" borderId="11" xfId="0" applyFont="1" applyBorder="1" applyAlignment="1">
      <alignment vertical="center"/>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vertical="center"/>
    </xf>
    <xf numFmtId="0" fontId="10"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4" fillId="0" borderId="36"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0" fillId="0" borderId="37" xfId="0" applyFont="1" applyFill="1" applyBorder="1" applyAlignment="1">
      <alignment horizontal="right" vertical="center"/>
    </xf>
    <xf numFmtId="0" fontId="11" fillId="0" borderId="37" xfId="0" applyFont="1" applyFill="1" applyBorder="1" applyAlignment="1">
      <alignment horizontal="center" vertical="center"/>
    </xf>
    <xf numFmtId="0" fontId="3" fillId="0" borderId="37" xfId="0" applyFont="1" applyFill="1" applyBorder="1" applyAlignment="1">
      <alignment vertical="center"/>
    </xf>
    <xf numFmtId="0" fontId="18" fillId="0" borderId="10" xfId="0"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12" fillId="0" borderId="25" xfId="0" applyFont="1" applyFill="1" applyBorder="1" applyAlignment="1">
      <alignment horizontal="center" vertical="center"/>
    </xf>
    <xf numFmtId="0" fontId="12" fillId="0" borderId="25" xfId="0" applyFont="1" applyFill="1" applyBorder="1" applyAlignment="1">
      <alignment vertical="center"/>
    </xf>
    <xf numFmtId="0" fontId="12" fillId="0" borderId="35" xfId="0" applyFont="1" applyFill="1" applyBorder="1" applyAlignment="1">
      <alignment horizontal="center" vertical="center"/>
    </xf>
    <xf numFmtId="0" fontId="12" fillId="0" borderId="13" xfId="0" applyFont="1" applyFill="1" applyBorder="1" applyAlignment="1">
      <alignment vertical="center"/>
    </xf>
    <xf numFmtId="0" fontId="12" fillId="0" borderId="29" xfId="0" applyFont="1" applyFill="1" applyBorder="1" applyAlignment="1">
      <alignment horizontal="center" vertical="center"/>
    </xf>
    <xf numFmtId="0" fontId="12" fillId="0" borderId="11" xfId="0" applyFont="1" applyFill="1" applyBorder="1" applyAlignment="1">
      <alignment vertical="center"/>
    </xf>
    <xf numFmtId="0" fontId="16" fillId="0" borderId="10" xfId="0" applyFont="1" applyFill="1" applyBorder="1" applyAlignment="1">
      <alignment vertical="center"/>
    </xf>
    <xf numFmtId="0" fontId="10" fillId="0" borderId="10" xfId="0" applyFont="1" applyFill="1" applyBorder="1" applyAlignment="1" applyProtection="1">
      <alignment horizontal="right" vertical="center"/>
      <protection/>
    </xf>
    <xf numFmtId="0" fontId="20" fillId="0" borderId="0" xfId="0" applyNumberFormat="1" applyFont="1" applyFill="1" applyBorder="1" applyAlignment="1">
      <alignment horizontal="center" vertical="center"/>
    </xf>
    <xf numFmtId="178" fontId="21" fillId="0" borderId="16" xfId="0" applyNumberFormat="1" applyFont="1" applyFill="1" applyBorder="1" applyAlignment="1">
      <alignment horizontal="center" vertical="center"/>
    </xf>
    <xf numFmtId="0" fontId="12" fillId="0" borderId="16" xfId="0" applyFont="1" applyFill="1" applyBorder="1" applyAlignment="1">
      <alignment horizontal="center" vertical="center"/>
    </xf>
    <xf numFmtId="0" fontId="18"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31" xfId="0" applyFont="1" applyBorder="1" applyAlignment="1">
      <alignment vertical="center"/>
    </xf>
    <xf numFmtId="0" fontId="4" fillId="0" borderId="16" xfId="0" applyFont="1" applyBorder="1" applyAlignment="1">
      <alignment vertical="center"/>
    </xf>
    <xf numFmtId="178" fontId="3" fillId="0" borderId="10" xfId="0" applyNumberFormat="1" applyFont="1" applyFill="1" applyBorder="1" applyAlignment="1">
      <alignment horizontal="center" vertical="center"/>
    </xf>
    <xf numFmtId="179" fontId="3" fillId="0" borderId="15" xfId="0" applyNumberFormat="1" applyFont="1" applyFill="1" applyBorder="1" applyAlignment="1">
      <alignment horizontal="center" vertical="center"/>
    </xf>
    <xf numFmtId="179" fontId="3" fillId="0" borderId="16" xfId="0" applyNumberFormat="1" applyFont="1" applyFill="1" applyBorder="1" applyAlignment="1">
      <alignment vertical="center"/>
    </xf>
    <xf numFmtId="0" fontId="3" fillId="0" borderId="10"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179" fontId="3" fillId="0" borderId="1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38" xfId="0" applyFont="1" applyBorder="1" applyAlignment="1">
      <alignment horizontal="center" vertical="center"/>
    </xf>
    <xf numFmtId="0" fontId="23" fillId="0" borderId="12" xfId="0" applyFont="1" applyFill="1" applyBorder="1" applyAlignment="1">
      <alignment horizontal="center" vertical="center"/>
    </xf>
    <xf numFmtId="0" fontId="23" fillId="0" borderId="12" xfId="0" applyFont="1" applyFill="1" applyBorder="1" applyAlignment="1">
      <alignment vertical="center"/>
    </xf>
    <xf numFmtId="0" fontId="23" fillId="0" borderId="18" xfId="0" applyFont="1" applyFill="1" applyBorder="1" applyAlignment="1">
      <alignment horizontal="right" vertical="center"/>
    </xf>
    <xf numFmtId="0" fontId="22" fillId="0" borderId="12" xfId="0"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Fill="1" applyBorder="1" applyAlignment="1">
      <alignment vertical="center"/>
    </xf>
    <xf numFmtId="0" fontId="23" fillId="0" borderId="19" xfId="0" applyFont="1" applyFill="1" applyBorder="1" applyAlignment="1">
      <alignment horizontal="right" vertical="center"/>
    </xf>
    <xf numFmtId="0" fontId="22" fillId="0" borderId="13" xfId="0" applyFont="1" applyBorder="1" applyAlignment="1">
      <alignment horizontal="center" vertical="center"/>
    </xf>
    <xf numFmtId="0" fontId="2" fillId="0" borderId="13" xfId="0" applyFont="1" applyBorder="1" applyAlignment="1">
      <alignment vertical="center"/>
    </xf>
    <xf numFmtId="0" fontId="3" fillId="0" borderId="13" xfId="0" applyFont="1" applyFill="1" applyBorder="1" applyAlignment="1">
      <alignment vertical="center"/>
    </xf>
    <xf numFmtId="0" fontId="3" fillId="0" borderId="38" xfId="0" applyFont="1" applyFill="1" applyBorder="1" applyAlignment="1">
      <alignment vertical="center"/>
    </xf>
    <xf numFmtId="0" fontId="3" fillId="0" borderId="17" xfId="0" applyFont="1" applyFill="1" applyBorder="1" applyAlignment="1">
      <alignment vertical="center"/>
    </xf>
    <xf numFmtId="0" fontId="3" fillId="0" borderId="25" xfId="0" applyFont="1" applyFill="1" applyBorder="1" applyAlignment="1">
      <alignment vertical="center"/>
    </xf>
    <xf numFmtId="0" fontId="3" fillId="0" borderId="34" xfId="0" applyFont="1" applyFill="1" applyBorder="1" applyAlignment="1">
      <alignment horizontal="right" vertical="center"/>
    </xf>
    <xf numFmtId="0" fontId="3" fillId="0" borderId="34" xfId="0" applyFont="1" applyFill="1" applyBorder="1" applyAlignment="1">
      <alignment vertical="center"/>
    </xf>
    <xf numFmtId="0" fontId="2" fillId="0" borderId="32" xfId="0" applyFont="1" applyBorder="1" applyAlignment="1">
      <alignment vertical="center"/>
    </xf>
    <xf numFmtId="0" fontId="3" fillId="0" borderId="32" xfId="0" applyFont="1" applyFill="1" applyBorder="1" applyAlignment="1">
      <alignment vertical="center"/>
    </xf>
    <xf numFmtId="0" fontId="3" fillId="0" borderId="24" xfId="0" applyFont="1" applyFill="1" applyBorder="1" applyAlignment="1">
      <alignment vertical="center"/>
    </xf>
    <xf numFmtId="0" fontId="3" fillId="0" borderId="11" xfId="0" applyFont="1" applyFill="1" applyBorder="1" applyAlignment="1">
      <alignment vertical="center"/>
    </xf>
    <xf numFmtId="0" fontId="2" fillId="0" borderId="32" xfId="0" applyFont="1" applyBorder="1" applyAlignment="1">
      <alignment horizontal="center" vertical="center"/>
    </xf>
    <xf numFmtId="0" fontId="3" fillId="0" borderId="0" xfId="0" applyFont="1" applyFill="1" applyBorder="1" applyAlignment="1">
      <alignment horizontal="left" vertical="center"/>
    </xf>
    <xf numFmtId="0" fontId="18" fillId="0" borderId="0" xfId="0" applyFont="1" applyFill="1" applyBorder="1" applyAlignment="1">
      <alignment vertical="center"/>
    </xf>
    <xf numFmtId="0" fontId="18" fillId="0" borderId="39" xfId="0" applyFont="1" applyFill="1" applyBorder="1" applyAlignment="1">
      <alignment vertical="center"/>
    </xf>
    <xf numFmtId="0" fontId="18" fillId="0" borderId="40" xfId="0" applyFont="1" applyFill="1" applyBorder="1" applyAlignment="1">
      <alignment vertical="center"/>
    </xf>
    <xf numFmtId="57" fontId="10" fillId="0" borderId="41" xfId="0" applyNumberFormat="1" applyFont="1" applyFill="1" applyBorder="1" applyAlignment="1">
      <alignment horizontal="left" vertical="center"/>
    </xf>
    <xf numFmtId="0" fontId="16" fillId="0" borderId="0" xfId="0" applyFont="1" applyFill="1" applyAlignment="1">
      <alignment vertical="center"/>
    </xf>
    <xf numFmtId="0" fontId="18" fillId="0" borderId="42" xfId="0" applyFont="1" applyFill="1" applyBorder="1" applyAlignment="1">
      <alignment vertical="center"/>
    </xf>
    <xf numFmtId="57" fontId="10" fillId="0" borderId="43" xfId="0" applyNumberFormat="1" applyFont="1" applyFill="1" applyBorder="1" applyAlignment="1">
      <alignment horizontal="left" vertical="center"/>
    </xf>
    <xf numFmtId="0" fontId="18" fillId="0" borderId="44" xfId="0" applyFont="1" applyFill="1" applyBorder="1" applyAlignment="1">
      <alignment vertical="center"/>
    </xf>
    <xf numFmtId="0" fontId="18" fillId="0" borderId="45" xfId="0" applyFont="1" applyFill="1" applyBorder="1" applyAlignment="1">
      <alignment vertical="center"/>
    </xf>
    <xf numFmtId="57" fontId="10" fillId="0" borderId="46" xfId="0" applyNumberFormat="1" applyFont="1" applyFill="1" applyBorder="1" applyAlignment="1">
      <alignment horizontal="left" vertical="center"/>
    </xf>
    <xf numFmtId="0" fontId="3" fillId="35" borderId="14"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4" fillId="0" borderId="20" xfId="0" applyFont="1" applyBorder="1" applyAlignment="1">
      <alignment vertical="center"/>
    </xf>
    <xf numFmtId="0" fontId="10" fillId="0" borderId="0" xfId="0" applyFont="1" applyAlignment="1">
      <alignment vertical="center"/>
    </xf>
    <xf numFmtId="0" fontId="4" fillId="0" borderId="16"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19" fillId="0" borderId="0" xfId="0" applyFont="1" applyFill="1" applyAlignment="1">
      <alignment vertical="center"/>
    </xf>
    <xf numFmtId="0" fontId="12" fillId="0" borderId="0" xfId="0" applyFont="1" applyFill="1" applyAlignment="1">
      <alignment vertical="center"/>
    </xf>
    <xf numFmtId="0" fontId="3" fillId="0" borderId="0" xfId="0" applyFont="1" applyFill="1" applyAlignment="1">
      <alignment vertical="center"/>
    </xf>
    <xf numFmtId="0" fontId="18" fillId="0" borderId="15" xfId="0" applyFont="1" applyFill="1" applyBorder="1" applyAlignment="1">
      <alignment vertical="center"/>
    </xf>
    <xf numFmtId="0" fontId="18" fillId="0" borderId="16" xfId="0" applyFont="1" applyFill="1" applyBorder="1" applyAlignment="1">
      <alignment vertical="center"/>
    </xf>
    <xf numFmtId="179" fontId="3" fillId="0" borderId="24" xfId="0" applyNumberFormat="1" applyFont="1" applyFill="1" applyBorder="1" applyAlignment="1" applyProtection="1">
      <alignment vertical="center"/>
      <protection locked="0"/>
    </xf>
    <xf numFmtId="179" fontId="3" fillId="0" borderId="16" xfId="0" applyNumberFormat="1" applyFont="1" applyFill="1" applyBorder="1" applyAlignment="1" applyProtection="1">
      <alignment vertical="center"/>
      <protection locked="0"/>
    </xf>
    <xf numFmtId="0" fontId="12" fillId="0" borderId="16" xfId="0" applyNumberFormat="1" applyFont="1" applyFill="1" applyBorder="1" applyAlignment="1">
      <alignment horizontal="center" vertical="center"/>
    </xf>
    <xf numFmtId="0" fontId="5" fillId="0" borderId="0" xfId="0" applyFont="1" applyFill="1" applyAlignment="1">
      <alignment vertical="center"/>
    </xf>
    <xf numFmtId="0" fontId="12" fillId="0" borderId="12" xfId="0" applyFont="1" applyFill="1" applyBorder="1" applyAlignment="1">
      <alignment horizontal="center" vertical="center"/>
    </xf>
    <xf numFmtId="58" fontId="6" fillId="0" borderId="0" xfId="0" applyNumberFormat="1" applyFont="1" applyFill="1" applyAlignment="1">
      <alignment horizontal="left" vertical="center"/>
    </xf>
    <xf numFmtId="0" fontId="12" fillId="0" borderId="30" xfId="0" applyFont="1" applyFill="1" applyBorder="1" applyAlignment="1">
      <alignment horizontal="center" vertical="center"/>
    </xf>
    <xf numFmtId="0" fontId="12" fillId="0" borderId="32" xfId="0" applyFont="1" applyFill="1" applyBorder="1" applyAlignment="1">
      <alignment horizontal="center" vertical="center"/>
    </xf>
    <xf numFmtId="0" fontId="2" fillId="0" borderId="0" xfId="0" applyFont="1" applyFill="1" applyAlignment="1" applyProtection="1">
      <alignment vertical="center"/>
      <protection locked="0"/>
    </xf>
    <xf numFmtId="0" fontId="4" fillId="0" borderId="10" xfId="0" applyFont="1" applyFill="1" applyBorder="1" applyAlignment="1">
      <alignment horizontal="center" vertical="center" wrapText="1"/>
    </xf>
    <xf numFmtId="0" fontId="2" fillId="0" borderId="21"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12" xfId="0" applyFont="1" applyFill="1" applyBorder="1" applyAlignment="1" applyProtection="1">
      <alignment horizontal="right" vertical="center"/>
      <protection locked="0"/>
    </xf>
    <xf numFmtId="0" fontId="2" fillId="0" borderId="22" xfId="0" applyFont="1" applyFill="1" applyBorder="1" applyAlignment="1">
      <alignment horizontal="center" vertical="center"/>
    </xf>
    <xf numFmtId="0" fontId="10" fillId="0" borderId="13" xfId="0" applyFont="1" applyFill="1" applyBorder="1" applyAlignment="1">
      <alignment horizontal="right" vertical="center"/>
    </xf>
    <xf numFmtId="0" fontId="10" fillId="0" borderId="13" xfId="0" applyFont="1" applyFill="1" applyBorder="1" applyAlignment="1" applyProtection="1">
      <alignment horizontal="right" vertical="center"/>
      <protection locked="0"/>
    </xf>
    <xf numFmtId="0" fontId="10" fillId="0" borderId="17" xfId="0" applyFont="1" applyFill="1" applyBorder="1" applyAlignment="1" applyProtection="1">
      <alignment horizontal="right" vertical="center"/>
      <protection locked="0"/>
    </xf>
    <xf numFmtId="0" fontId="10" fillId="0" borderId="10" xfId="0" applyFont="1" applyFill="1" applyBorder="1" applyAlignment="1">
      <alignment horizontal="right" vertical="center"/>
    </xf>
    <xf numFmtId="0" fontId="2" fillId="0" borderId="4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16" fillId="0" borderId="10"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3" fillId="0" borderId="21" xfId="0" applyFont="1" applyFill="1" applyBorder="1" applyAlignment="1">
      <alignment horizontal="left" vertical="center"/>
    </xf>
    <xf numFmtId="0" fontId="67" fillId="0" borderId="0" xfId="0" applyNumberFormat="1" applyFont="1" applyFill="1" applyBorder="1" applyAlignment="1" applyProtection="1">
      <alignment horizontal="center" vertical="center"/>
      <protection/>
    </xf>
    <xf numFmtId="0" fontId="18" fillId="0" borderId="0" xfId="0" applyFont="1" applyAlignment="1">
      <alignment horizontal="center" vertical="center"/>
    </xf>
    <xf numFmtId="58" fontId="1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6" xfId="0" applyFont="1" applyFill="1" applyBorder="1" applyAlignment="1">
      <alignment horizontal="center" vertical="center"/>
    </xf>
    <xf numFmtId="58" fontId="3" fillId="34" borderId="15" xfId="0" applyNumberFormat="1" applyFont="1" applyFill="1" applyBorder="1" applyAlignment="1">
      <alignment horizontal="left" vertical="center"/>
    </xf>
    <xf numFmtId="58" fontId="3" fillId="34" borderId="31" xfId="0" applyNumberFormat="1" applyFont="1" applyFill="1" applyBorder="1" applyAlignment="1">
      <alignment horizontal="left" vertical="center"/>
    </xf>
    <xf numFmtId="58" fontId="3" fillId="34" borderId="16" xfId="0" applyNumberFormat="1" applyFont="1" applyFill="1" applyBorder="1" applyAlignment="1">
      <alignment horizontal="left"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12" fillId="0" borderId="0" xfId="0" applyFont="1" applyAlignment="1">
      <alignment horizontal="center" vertical="center"/>
    </xf>
    <xf numFmtId="0" fontId="7" fillId="0" borderId="15" xfId="0" applyFont="1" applyFill="1" applyBorder="1" applyAlignment="1">
      <alignment horizontal="left" vertical="center"/>
    </xf>
    <xf numFmtId="0" fontId="7" fillId="0" borderId="31" xfId="0" applyFont="1" applyFill="1" applyBorder="1" applyAlignment="1">
      <alignment horizontal="left" vertical="center"/>
    </xf>
    <xf numFmtId="0" fontId="7" fillId="0" borderId="16"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16" xfId="0"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0" fontId="16" fillId="0" borderId="15"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16" xfId="0" applyFont="1" applyFill="1" applyBorder="1" applyAlignment="1">
      <alignment horizontal="center" vertical="center"/>
    </xf>
    <xf numFmtId="0" fontId="12" fillId="0" borderId="0" xfId="0" applyFont="1" applyFill="1" applyAlignment="1">
      <alignment horizontal="center" vertical="center"/>
    </xf>
    <xf numFmtId="0" fontId="7" fillId="0" borderId="1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0" borderId="1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2" fillId="0" borderId="4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1" xfId="0" applyFont="1" applyFill="1" applyBorder="1" applyAlignment="1">
      <alignment horizontal="center" vertical="center"/>
    </xf>
    <xf numFmtId="58" fontId="3" fillId="0" borderId="15" xfId="0" applyNumberFormat="1" applyFont="1" applyFill="1" applyBorder="1" applyAlignment="1" applyProtection="1">
      <alignment horizontal="left" vertical="center"/>
      <protection locked="0"/>
    </xf>
    <xf numFmtId="58" fontId="3" fillId="0" borderId="31" xfId="0" applyNumberFormat="1" applyFont="1" applyFill="1" applyBorder="1" applyAlignment="1" applyProtection="1">
      <alignment horizontal="left" vertical="center"/>
      <protection locked="0"/>
    </xf>
    <xf numFmtId="58" fontId="3" fillId="0" borderId="16"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wrapText="1"/>
      <protection locked="0"/>
    </xf>
    <xf numFmtId="58" fontId="8" fillId="0" borderId="0" xfId="0" applyNumberFormat="1" applyFont="1" applyFill="1" applyBorder="1" applyAlignment="1" applyProtection="1">
      <alignment horizontal="left" vertical="center"/>
      <protection locked="0"/>
    </xf>
    <xf numFmtId="58" fontId="68"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69" fillId="0" borderId="0" xfId="0" applyFont="1" applyFill="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58" fontId="3" fillId="33" borderId="15" xfId="0" applyNumberFormat="1" applyFont="1" applyFill="1" applyBorder="1" applyAlignment="1">
      <alignment horizontal="left" vertical="center"/>
    </xf>
    <xf numFmtId="58" fontId="3" fillId="33" borderId="16" xfId="0" applyNumberFormat="1" applyFont="1" applyFill="1" applyBorder="1" applyAlignment="1">
      <alignment horizontal="left" vertical="center"/>
    </xf>
    <xf numFmtId="0" fontId="2" fillId="0" borderId="49"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3" fillId="0" borderId="21"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27" xfId="0" applyFont="1" applyFill="1" applyBorder="1" applyAlignment="1">
      <alignment horizontal="left" vertical="center"/>
    </xf>
    <xf numFmtId="58" fontId="3" fillId="35" borderId="15" xfId="0" applyNumberFormat="1" applyFont="1" applyFill="1" applyBorder="1" applyAlignment="1">
      <alignment horizontal="left" vertical="center"/>
    </xf>
    <xf numFmtId="58" fontId="3" fillId="35" borderId="16" xfId="0" applyNumberFormat="1" applyFont="1" applyFill="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ont>
        <color indexed="10"/>
      </font>
    </dxf>
    <dxf>
      <font>
        <b/>
        <i val="0"/>
        <color indexed="10"/>
      </font>
    </dxf>
    <dxf>
      <font>
        <color indexed="10"/>
      </font>
    </dxf>
    <dxf>
      <font>
        <color indexed="10"/>
      </font>
    </dxf>
    <dxf>
      <font>
        <color indexed="10"/>
      </font>
    </dxf>
    <dxf>
      <font>
        <b/>
        <i val="0"/>
        <color indexed="10"/>
      </font>
    </dxf>
    <dxf>
      <font>
        <color indexed="10"/>
      </font>
    </dxf>
    <dxf>
      <font>
        <color indexed="10"/>
      </font>
    </dxf>
    <dxf>
      <font>
        <b/>
        <i val="0"/>
        <color indexed="10"/>
      </font>
    </dxf>
    <dxf>
      <font>
        <color indexed="10"/>
      </font>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123825</xdr:rowOff>
    </xdr:from>
    <xdr:to>
      <xdr:col>12</xdr:col>
      <xdr:colOff>171450</xdr:colOff>
      <xdr:row>57</xdr:row>
      <xdr:rowOff>9525</xdr:rowOff>
    </xdr:to>
    <xdr:sp>
      <xdr:nvSpPr>
        <xdr:cNvPr id="1" name="Rectangle 1"/>
        <xdr:cNvSpPr>
          <a:spLocks/>
        </xdr:cNvSpPr>
      </xdr:nvSpPr>
      <xdr:spPr>
        <a:xfrm>
          <a:off x="161925" y="1123950"/>
          <a:ext cx="8810625" cy="100298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38100</xdr:rowOff>
    </xdr:from>
    <xdr:to>
      <xdr:col>12</xdr:col>
      <xdr:colOff>0</xdr:colOff>
      <xdr:row>42</xdr:row>
      <xdr:rowOff>0</xdr:rowOff>
    </xdr:to>
    <xdr:sp>
      <xdr:nvSpPr>
        <xdr:cNvPr id="2" name="Text Box 2"/>
        <xdr:cNvSpPr txBox="1">
          <a:spLocks noChangeArrowheads="1"/>
        </xdr:cNvSpPr>
      </xdr:nvSpPr>
      <xdr:spPr>
        <a:xfrm>
          <a:off x="8801100" y="807720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58</xdr:row>
      <xdr:rowOff>0</xdr:rowOff>
    </xdr:from>
    <xdr:to>
      <xdr:col>11</xdr:col>
      <xdr:colOff>1076325</xdr:colOff>
      <xdr:row>58</xdr:row>
      <xdr:rowOff>0</xdr:rowOff>
    </xdr:to>
    <xdr:sp>
      <xdr:nvSpPr>
        <xdr:cNvPr id="3" name="Text Box 3"/>
        <xdr:cNvSpPr txBox="1">
          <a:spLocks noChangeArrowheads="1"/>
        </xdr:cNvSpPr>
      </xdr:nvSpPr>
      <xdr:spPr>
        <a:xfrm>
          <a:off x="6915150" y="1130617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58</xdr:row>
      <xdr:rowOff>0</xdr:rowOff>
    </xdr:from>
    <xdr:to>
      <xdr:col>11</xdr:col>
      <xdr:colOff>1076325</xdr:colOff>
      <xdr:row>58</xdr:row>
      <xdr:rowOff>0</xdr:rowOff>
    </xdr:to>
    <xdr:sp>
      <xdr:nvSpPr>
        <xdr:cNvPr id="4" name="Text Box 4"/>
        <xdr:cNvSpPr txBox="1">
          <a:spLocks noChangeArrowheads="1"/>
        </xdr:cNvSpPr>
      </xdr:nvSpPr>
      <xdr:spPr>
        <a:xfrm>
          <a:off x="6915150" y="1130617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57</xdr:row>
      <xdr:rowOff>0</xdr:rowOff>
    </xdr:from>
    <xdr:to>
      <xdr:col>11</xdr:col>
      <xdr:colOff>1076325</xdr:colOff>
      <xdr:row>57</xdr:row>
      <xdr:rowOff>0</xdr:rowOff>
    </xdr:to>
    <xdr:sp>
      <xdr:nvSpPr>
        <xdr:cNvPr id="5" name="Text Box 5"/>
        <xdr:cNvSpPr txBox="1">
          <a:spLocks noChangeArrowheads="1"/>
        </xdr:cNvSpPr>
      </xdr:nvSpPr>
      <xdr:spPr>
        <a:xfrm>
          <a:off x="6915150" y="11144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57</xdr:row>
      <xdr:rowOff>0</xdr:rowOff>
    </xdr:from>
    <xdr:to>
      <xdr:col>11</xdr:col>
      <xdr:colOff>1076325</xdr:colOff>
      <xdr:row>57</xdr:row>
      <xdr:rowOff>0</xdr:rowOff>
    </xdr:to>
    <xdr:sp>
      <xdr:nvSpPr>
        <xdr:cNvPr id="6" name="Text Box 6"/>
        <xdr:cNvSpPr txBox="1">
          <a:spLocks noChangeArrowheads="1"/>
        </xdr:cNvSpPr>
      </xdr:nvSpPr>
      <xdr:spPr>
        <a:xfrm>
          <a:off x="6915150" y="11144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57</xdr:row>
      <xdr:rowOff>0</xdr:rowOff>
    </xdr:from>
    <xdr:to>
      <xdr:col>11</xdr:col>
      <xdr:colOff>1076325</xdr:colOff>
      <xdr:row>57</xdr:row>
      <xdr:rowOff>0</xdr:rowOff>
    </xdr:to>
    <xdr:sp>
      <xdr:nvSpPr>
        <xdr:cNvPr id="7" name="Text Box 7"/>
        <xdr:cNvSpPr txBox="1">
          <a:spLocks noChangeArrowheads="1"/>
        </xdr:cNvSpPr>
      </xdr:nvSpPr>
      <xdr:spPr>
        <a:xfrm>
          <a:off x="6915150" y="11144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876300</xdr:colOff>
      <xdr:row>1</xdr:row>
      <xdr:rowOff>66675</xdr:rowOff>
    </xdr:from>
    <xdr:to>
      <xdr:col>10</xdr:col>
      <xdr:colOff>666750</xdr:colOff>
      <xdr:row>2</xdr:row>
      <xdr:rowOff>47625</xdr:rowOff>
    </xdr:to>
    <xdr:sp>
      <xdr:nvSpPr>
        <xdr:cNvPr id="8" name="Rectangle 8"/>
        <xdr:cNvSpPr>
          <a:spLocks/>
        </xdr:cNvSpPr>
      </xdr:nvSpPr>
      <xdr:spPr>
        <a:xfrm>
          <a:off x="2295525" y="247650"/>
          <a:ext cx="4114800" cy="80010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a:t>
          </a:r>
          <a:r>
            <a:rPr lang="en-US" cap="none" sz="2000" b="0" i="0" u="none" baseline="0">
              <a:solidFill>
                <a:srgbClr val="FF0000"/>
              </a:solidFill>
            </a:rPr>
            <a:t>
</a:t>
          </a:r>
          <a:r>
            <a:rPr lang="en-US" cap="none" sz="1200" b="0" i="0" u="none" baseline="0">
              <a:solidFill>
                <a:srgbClr val="FF0000"/>
              </a:solidFill>
            </a:rPr>
            <a:t>（指定科目に「選択」が含まれる場合）</a:t>
          </a:r>
          <a:r>
            <a:rPr lang="en-US" cap="none" sz="1200" b="0" i="0" u="none" baseline="0">
              <a:solidFill>
                <a:srgbClr val="FF0000"/>
              </a:solidFill>
            </a:rPr>
            <a:t>
</a:t>
          </a:r>
          <a:r>
            <a:rPr lang="en-US" cap="none" sz="1200" b="0" i="0" u="none" baseline="0">
              <a:solidFill>
                <a:srgbClr val="FF0000"/>
              </a:solidFill>
            </a:rPr>
            <a:t>二級建築士試験・木造建築士試験　実務</a:t>
          </a:r>
          <a:r>
            <a:rPr lang="en-US" cap="none" sz="1200" b="0" i="0" u="none" baseline="0">
              <a:solidFill>
                <a:srgbClr val="FF0000"/>
              </a:solidFill>
            </a:rPr>
            <a:t>0</a:t>
          </a:r>
          <a:r>
            <a:rPr lang="en-US" cap="none" sz="1200" b="0" i="0" u="none" baseline="0">
              <a:solidFill>
                <a:srgbClr val="FF0000"/>
              </a:solidFill>
            </a:rPr>
            <a:t>年～</a:t>
          </a:r>
          <a:r>
            <a:rPr lang="en-US" cap="none" sz="1200" b="0" i="0" u="none" baseline="0">
              <a:solidFill>
                <a:srgbClr val="FF0000"/>
              </a:solidFill>
            </a:rPr>
            <a:t>2</a:t>
          </a:r>
          <a:r>
            <a:rPr lang="en-US" cap="none" sz="1200" b="0" i="0" u="none" baseline="0">
              <a:solidFill>
                <a:srgbClr val="FF0000"/>
              </a:solidFill>
            </a:rPr>
            <a:t>年</a:t>
          </a:r>
        </a:p>
      </xdr:txBody>
    </xdr:sp>
    <xdr:clientData/>
  </xdr:twoCellAnchor>
  <xdr:twoCellAnchor>
    <xdr:from>
      <xdr:col>11</xdr:col>
      <xdr:colOff>742950</xdr:colOff>
      <xdr:row>0</xdr:row>
      <xdr:rowOff>57150</xdr:rowOff>
    </xdr:from>
    <xdr:to>
      <xdr:col>11</xdr:col>
      <xdr:colOff>1914525</xdr:colOff>
      <xdr:row>1</xdr:row>
      <xdr:rowOff>114300</xdr:rowOff>
    </xdr:to>
    <xdr:sp>
      <xdr:nvSpPr>
        <xdr:cNvPr id="9" name="Text Box 9"/>
        <xdr:cNvSpPr txBox="1">
          <a:spLocks noChangeArrowheads="1"/>
        </xdr:cNvSpPr>
      </xdr:nvSpPr>
      <xdr:spPr>
        <a:xfrm>
          <a:off x="7524750" y="57150"/>
          <a:ext cx="11715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別記４</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二級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990600</xdr:colOff>
      <xdr:row>15</xdr:row>
      <xdr:rowOff>161925</xdr:rowOff>
    </xdr:from>
    <xdr:to>
      <xdr:col>11</xdr:col>
      <xdr:colOff>409575</xdr:colOff>
      <xdr:row>17</xdr:row>
      <xdr:rowOff>28575</xdr:rowOff>
    </xdr:to>
    <xdr:sp>
      <xdr:nvSpPr>
        <xdr:cNvPr id="10" name="Oval 10"/>
        <xdr:cNvSpPr>
          <a:spLocks/>
        </xdr:cNvSpPr>
      </xdr:nvSpPr>
      <xdr:spPr>
        <a:xfrm>
          <a:off x="6734175" y="3914775"/>
          <a:ext cx="4572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1" name="Line 11"/>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2" name="Oval 12"/>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76200</xdr:rowOff>
    </xdr:from>
    <xdr:to>
      <xdr:col>11</xdr:col>
      <xdr:colOff>1990725</xdr:colOff>
      <xdr:row>15</xdr:row>
      <xdr:rowOff>85725</xdr:rowOff>
    </xdr:to>
    <xdr:sp>
      <xdr:nvSpPr>
        <xdr:cNvPr id="13" name="Text Box 13"/>
        <xdr:cNvSpPr txBox="1">
          <a:spLocks noChangeArrowheads="1"/>
        </xdr:cNvSpPr>
      </xdr:nvSpPr>
      <xdr:spPr>
        <a:xfrm>
          <a:off x="5753100" y="3657600"/>
          <a:ext cx="3019425"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選択科目で、修得していない場合は空白とする。</a:t>
          </a:r>
        </a:p>
      </xdr:txBody>
    </xdr:sp>
    <xdr:clientData/>
  </xdr:twoCellAnchor>
  <xdr:twoCellAnchor>
    <xdr:from>
      <xdr:col>10</xdr:col>
      <xdr:colOff>990600</xdr:colOff>
      <xdr:row>29</xdr:row>
      <xdr:rowOff>57150</xdr:rowOff>
    </xdr:from>
    <xdr:to>
      <xdr:col>11</xdr:col>
      <xdr:colOff>428625</xdr:colOff>
      <xdr:row>31</xdr:row>
      <xdr:rowOff>85725</xdr:rowOff>
    </xdr:to>
    <xdr:sp>
      <xdr:nvSpPr>
        <xdr:cNvPr id="14" name="Oval 14"/>
        <xdr:cNvSpPr>
          <a:spLocks/>
        </xdr:cNvSpPr>
      </xdr:nvSpPr>
      <xdr:spPr>
        <a:xfrm>
          <a:off x="6734175" y="6210300"/>
          <a:ext cx="4762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50</xdr:row>
      <xdr:rowOff>123825</xdr:rowOff>
    </xdr:from>
    <xdr:to>
      <xdr:col>11</xdr:col>
      <xdr:colOff>885825</xdr:colOff>
      <xdr:row>55</xdr:row>
      <xdr:rowOff>152400</xdr:rowOff>
    </xdr:to>
    <xdr:sp>
      <xdr:nvSpPr>
        <xdr:cNvPr id="15" name="Rectangle 15"/>
        <xdr:cNvSpPr>
          <a:spLocks/>
        </xdr:cNvSpPr>
      </xdr:nvSpPr>
      <xdr:spPr>
        <a:xfrm>
          <a:off x="6381750" y="10115550"/>
          <a:ext cx="1285875"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2</xdr:col>
      <xdr:colOff>85725</xdr:colOff>
      <xdr:row>13</xdr:row>
      <xdr:rowOff>114300</xdr:rowOff>
    </xdr:from>
    <xdr:to>
      <xdr:col>6</xdr:col>
      <xdr:colOff>47625</xdr:colOff>
      <xdr:row>42</xdr:row>
      <xdr:rowOff>57150</xdr:rowOff>
    </xdr:to>
    <xdr:sp>
      <xdr:nvSpPr>
        <xdr:cNvPr id="16" name="AutoShape 16"/>
        <xdr:cNvSpPr>
          <a:spLocks/>
        </xdr:cNvSpPr>
      </xdr:nvSpPr>
      <xdr:spPr>
        <a:xfrm>
          <a:off x="295275" y="3486150"/>
          <a:ext cx="2962275" cy="4953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30</xdr:row>
      <xdr:rowOff>133350</xdr:rowOff>
    </xdr:from>
    <xdr:to>
      <xdr:col>8</xdr:col>
      <xdr:colOff>247650</xdr:colOff>
      <xdr:row>36</xdr:row>
      <xdr:rowOff>28575</xdr:rowOff>
    </xdr:to>
    <xdr:sp>
      <xdr:nvSpPr>
        <xdr:cNvPr id="17" name="Line 17"/>
        <xdr:cNvSpPr>
          <a:spLocks/>
        </xdr:cNvSpPr>
      </xdr:nvSpPr>
      <xdr:spPr>
        <a:xfrm>
          <a:off x="3248025" y="6457950"/>
          <a:ext cx="857250" cy="923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33</xdr:row>
      <xdr:rowOff>142875</xdr:rowOff>
    </xdr:from>
    <xdr:to>
      <xdr:col>11</xdr:col>
      <xdr:colOff>47625</xdr:colOff>
      <xdr:row>38</xdr:row>
      <xdr:rowOff>85725</xdr:rowOff>
    </xdr:to>
    <xdr:sp>
      <xdr:nvSpPr>
        <xdr:cNvPr id="18" name="Text Box 18"/>
        <xdr:cNvSpPr txBox="1">
          <a:spLocks noChangeArrowheads="1"/>
        </xdr:cNvSpPr>
      </xdr:nvSpPr>
      <xdr:spPr>
        <a:xfrm>
          <a:off x="3943350" y="6981825"/>
          <a:ext cx="2886075" cy="800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指定科目と認められた科目を過不足なく明示するとともに、並び順については、「指定科目に該当すると認められる開講科目一覧」と同じとする。</a:t>
          </a:r>
        </a:p>
      </xdr:txBody>
    </xdr:sp>
    <xdr:clientData/>
  </xdr:twoCellAnchor>
  <xdr:twoCellAnchor>
    <xdr:from>
      <xdr:col>11</xdr:col>
      <xdr:colOff>190500</xdr:colOff>
      <xdr:row>25</xdr:row>
      <xdr:rowOff>19050</xdr:rowOff>
    </xdr:from>
    <xdr:to>
      <xdr:col>11</xdr:col>
      <xdr:colOff>561975</xdr:colOff>
      <xdr:row>29</xdr:row>
      <xdr:rowOff>57150</xdr:rowOff>
    </xdr:to>
    <xdr:sp>
      <xdr:nvSpPr>
        <xdr:cNvPr id="19" name="Line 19"/>
        <xdr:cNvSpPr>
          <a:spLocks/>
        </xdr:cNvSpPr>
      </xdr:nvSpPr>
      <xdr:spPr>
        <a:xfrm flipH="1">
          <a:off x="6972300" y="5486400"/>
          <a:ext cx="371475" cy="723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990600</xdr:colOff>
      <xdr:row>19</xdr:row>
      <xdr:rowOff>28575</xdr:rowOff>
    </xdr:from>
    <xdr:to>
      <xdr:col>11</xdr:col>
      <xdr:colOff>1790700</xdr:colOff>
      <xdr:row>27</xdr:row>
      <xdr:rowOff>47625</xdr:rowOff>
    </xdr:to>
    <xdr:sp>
      <xdr:nvSpPr>
        <xdr:cNvPr id="20" name="Text Box 20"/>
        <xdr:cNvSpPr txBox="1">
          <a:spLocks noChangeArrowheads="1"/>
        </xdr:cNvSpPr>
      </xdr:nvSpPr>
      <xdr:spPr>
        <a:xfrm>
          <a:off x="5686425" y="4467225"/>
          <a:ext cx="2886075" cy="1390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a:t>
          </a:r>
        </a:p>
      </xdr:txBody>
    </xdr:sp>
    <xdr:clientData/>
  </xdr:twoCellAnchor>
  <xdr:twoCellAnchor>
    <xdr:from>
      <xdr:col>11</xdr:col>
      <xdr:colOff>323850</xdr:colOff>
      <xdr:row>17</xdr:row>
      <xdr:rowOff>9525</xdr:rowOff>
    </xdr:from>
    <xdr:to>
      <xdr:col>11</xdr:col>
      <xdr:colOff>609600</xdr:colOff>
      <xdr:row>19</xdr:row>
      <xdr:rowOff>95250</xdr:rowOff>
    </xdr:to>
    <xdr:sp>
      <xdr:nvSpPr>
        <xdr:cNvPr id="21" name="Line 21"/>
        <xdr:cNvSpPr>
          <a:spLocks/>
        </xdr:cNvSpPr>
      </xdr:nvSpPr>
      <xdr:spPr>
        <a:xfrm>
          <a:off x="7105650" y="4105275"/>
          <a:ext cx="285750" cy="428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11</xdr:row>
      <xdr:rowOff>114300</xdr:rowOff>
    </xdr:from>
    <xdr:to>
      <xdr:col>11</xdr:col>
      <xdr:colOff>333375</xdr:colOff>
      <xdr:row>12</xdr:row>
      <xdr:rowOff>152400</xdr:rowOff>
    </xdr:to>
    <xdr:sp>
      <xdr:nvSpPr>
        <xdr:cNvPr id="22" name="Text Box 22"/>
        <xdr:cNvSpPr txBox="1">
          <a:spLocks noChangeArrowheads="1"/>
        </xdr:cNvSpPr>
      </xdr:nvSpPr>
      <xdr:spPr>
        <a:xfrm>
          <a:off x="3819525" y="3143250"/>
          <a:ext cx="3295650" cy="209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11</xdr:col>
      <xdr:colOff>333375</xdr:colOff>
      <xdr:row>11</xdr:row>
      <xdr:rowOff>28575</xdr:rowOff>
    </xdr:from>
    <xdr:to>
      <xdr:col>11</xdr:col>
      <xdr:colOff>581025</xdr:colOff>
      <xdr:row>12</xdr:row>
      <xdr:rowOff>19050</xdr:rowOff>
    </xdr:to>
    <xdr:sp>
      <xdr:nvSpPr>
        <xdr:cNvPr id="23" name="Line 23"/>
        <xdr:cNvSpPr>
          <a:spLocks/>
        </xdr:cNvSpPr>
      </xdr:nvSpPr>
      <xdr:spPr>
        <a:xfrm flipH="1">
          <a:off x="7115175" y="3057525"/>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9</xdr:row>
      <xdr:rowOff>114300</xdr:rowOff>
    </xdr:from>
    <xdr:to>
      <xdr:col>11</xdr:col>
      <xdr:colOff>1628775</xdr:colOff>
      <xdr:row>11</xdr:row>
      <xdr:rowOff>104775</xdr:rowOff>
    </xdr:to>
    <xdr:sp>
      <xdr:nvSpPr>
        <xdr:cNvPr id="24" name="Oval 24"/>
        <xdr:cNvSpPr>
          <a:spLocks/>
        </xdr:cNvSpPr>
      </xdr:nvSpPr>
      <xdr:spPr>
        <a:xfrm>
          <a:off x="7248525" y="2762250"/>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78</xdr:row>
      <xdr:rowOff>0</xdr:rowOff>
    </xdr:from>
    <xdr:to>
      <xdr:col>11</xdr:col>
      <xdr:colOff>1076325</xdr:colOff>
      <xdr:row>78</xdr:row>
      <xdr:rowOff>0</xdr:rowOff>
    </xdr:to>
    <xdr:sp>
      <xdr:nvSpPr>
        <xdr:cNvPr id="1" name="Text Box 11"/>
        <xdr:cNvSpPr txBox="1">
          <a:spLocks noChangeArrowheads="1"/>
        </xdr:cNvSpPr>
      </xdr:nvSpPr>
      <xdr:spPr>
        <a:xfrm>
          <a:off x="6915150" y="14573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78</xdr:row>
      <xdr:rowOff>0</xdr:rowOff>
    </xdr:from>
    <xdr:to>
      <xdr:col>11</xdr:col>
      <xdr:colOff>1076325</xdr:colOff>
      <xdr:row>78</xdr:row>
      <xdr:rowOff>0</xdr:rowOff>
    </xdr:to>
    <xdr:sp>
      <xdr:nvSpPr>
        <xdr:cNvPr id="2" name="Text Box 12"/>
        <xdr:cNvSpPr txBox="1">
          <a:spLocks noChangeArrowheads="1"/>
        </xdr:cNvSpPr>
      </xdr:nvSpPr>
      <xdr:spPr>
        <a:xfrm>
          <a:off x="6915150" y="14573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133350</xdr:colOff>
      <xdr:row>78</xdr:row>
      <xdr:rowOff>0</xdr:rowOff>
    </xdr:from>
    <xdr:to>
      <xdr:col>11</xdr:col>
      <xdr:colOff>1076325</xdr:colOff>
      <xdr:row>78</xdr:row>
      <xdr:rowOff>0</xdr:rowOff>
    </xdr:to>
    <xdr:sp>
      <xdr:nvSpPr>
        <xdr:cNvPr id="3" name="Text Box 13"/>
        <xdr:cNvSpPr txBox="1">
          <a:spLocks noChangeArrowheads="1"/>
        </xdr:cNvSpPr>
      </xdr:nvSpPr>
      <xdr:spPr>
        <a:xfrm>
          <a:off x="6915150" y="1457325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771525</xdr:colOff>
      <xdr:row>19</xdr:row>
      <xdr:rowOff>57150</xdr:rowOff>
    </xdr:from>
    <xdr:to>
      <xdr:col>11</xdr:col>
      <xdr:colOff>942975</xdr:colOff>
      <xdr:row>24</xdr:row>
      <xdr:rowOff>76200</xdr:rowOff>
    </xdr:to>
    <xdr:sp>
      <xdr:nvSpPr>
        <xdr:cNvPr id="1" name="Rectangle 22"/>
        <xdr:cNvSpPr>
          <a:spLocks/>
        </xdr:cNvSpPr>
      </xdr:nvSpPr>
      <xdr:spPr>
        <a:xfrm>
          <a:off x="6648450" y="4305300"/>
          <a:ext cx="1209675" cy="88582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oneCellAnchor>
    <xdr:from>
      <xdr:col>11</xdr:col>
      <xdr:colOff>1143000</xdr:colOff>
      <xdr:row>0</xdr:row>
      <xdr:rowOff>19050</xdr:rowOff>
    </xdr:from>
    <xdr:ext cx="666750" cy="323850"/>
    <xdr:sp>
      <xdr:nvSpPr>
        <xdr:cNvPr id="2" name="テキスト ボックス 5"/>
        <xdr:cNvSpPr txBox="1">
          <a:spLocks noChangeArrowheads="1"/>
        </xdr:cNvSpPr>
      </xdr:nvSpPr>
      <xdr:spPr>
        <a:xfrm>
          <a:off x="8058150" y="19050"/>
          <a:ext cx="666750"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別記１</a:t>
          </a:r>
        </a:p>
      </xdr:txBody>
    </xdr:sp>
    <xdr:clientData/>
  </xdr:oneCellAnchor>
  <xdr:twoCellAnchor>
    <xdr:from>
      <xdr:col>2</xdr:col>
      <xdr:colOff>180975</xdr:colOff>
      <xdr:row>9</xdr:row>
      <xdr:rowOff>104775</xdr:rowOff>
    </xdr:from>
    <xdr:to>
      <xdr:col>3</xdr:col>
      <xdr:colOff>266700</xdr:colOff>
      <xdr:row>24</xdr:row>
      <xdr:rowOff>28575</xdr:rowOff>
    </xdr:to>
    <xdr:sp>
      <xdr:nvSpPr>
        <xdr:cNvPr id="3" name="左大かっこ 3"/>
        <xdr:cNvSpPr>
          <a:spLocks/>
        </xdr:cNvSpPr>
      </xdr:nvSpPr>
      <xdr:spPr>
        <a:xfrm>
          <a:off x="390525" y="2105025"/>
          <a:ext cx="295275" cy="3038475"/>
        </a:xfrm>
        <a:prstGeom prst="leftBracket">
          <a:avLst>
            <a:gd name="adj" fmla="val -49300"/>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19050</xdr:colOff>
      <xdr:row>13</xdr:row>
      <xdr:rowOff>161925</xdr:rowOff>
    </xdr:from>
    <xdr:ext cx="1028700" cy="266700"/>
    <xdr:sp>
      <xdr:nvSpPr>
        <xdr:cNvPr id="4" name="テキスト ボックス 6"/>
        <xdr:cNvSpPr txBox="1">
          <a:spLocks noChangeArrowheads="1"/>
        </xdr:cNvSpPr>
      </xdr:nvSpPr>
      <xdr:spPr>
        <a:xfrm>
          <a:off x="19050" y="3133725"/>
          <a:ext cx="1028700" cy="266700"/>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主要変更部分</a:t>
          </a:r>
        </a:p>
      </xdr:txBody>
    </xdr:sp>
    <xdr:clientData/>
  </xdr:oneCellAnchor>
  <xdr:twoCellAnchor>
    <xdr:from>
      <xdr:col>3</xdr:col>
      <xdr:colOff>923925</xdr:colOff>
      <xdr:row>42</xdr:row>
      <xdr:rowOff>47625</xdr:rowOff>
    </xdr:from>
    <xdr:to>
      <xdr:col>8</xdr:col>
      <xdr:colOff>514350</xdr:colOff>
      <xdr:row>47</xdr:row>
      <xdr:rowOff>28575</xdr:rowOff>
    </xdr:to>
    <xdr:sp>
      <xdr:nvSpPr>
        <xdr:cNvPr id="5" name="Text Box 18"/>
        <xdr:cNvSpPr txBox="1">
          <a:spLocks noChangeArrowheads="1"/>
        </xdr:cNvSpPr>
      </xdr:nvSpPr>
      <xdr:spPr>
        <a:xfrm>
          <a:off x="1343025" y="8305800"/>
          <a:ext cx="3028950" cy="857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twoCellAnchor>
    <xdr:from>
      <xdr:col>11</xdr:col>
      <xdr:colOff>133350</xdr:colOff>
      <xdr:row>8</xdr:row>
      <xdr:rowOff>104775</xdr:rowOff>
    </xdr:from>
    <xdr:to>
      <xdr:col>11</xdr:col>
      <xdr:colOff>381000</xdr:colOff>
      <xdr:row>9</xdr:row>
      <xdr:rowOff>85725</xdr:rowOff>
    </xdr:to>
    <xdr:sp>
      <xdr:nvSpPr>
        <xdr:cNvPr id="6" name="Line 19"/>
        <xdr:cNvSpPr>
          <a:spLocks/>
        </xdr:cNvSpPr>
      </xdr:nvSpPr>
      <xdr:spPr>
        <a:xfrm flipH="1">
          <a:off x="7048500" y="1914525"/>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9</xdr:row>
      <xdr:rowOff>47625</xdr:rowOff>
    </xdr:from>
    <xdr:to>
      <xdr:col>11</xdr:col>
      <xdr:colOff>1419225</xdr:colOff>
      <xdr:row>10</xdr:row>
      <xdr:rowOff>9525</xdr:rowOff>
    </xdr:to>
    <xdr:sp>
      <xdr:nvSpPr>
        <xdr:cNvPr id="7" name="Text Box 18"/>
        <xdr:cNvSpPr txBox="1">
          <a:spLocks noChangeArrowheads="1"/>
        </xdr:cNvSpPr>
      </xdr:nvSpPr>
      <xdr:spPr>
        <a:xfrm>
          <a:off x="4905375" y="2047875"/>
          <a:ext cx="3429000" cy="133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センターにおいて、予め入力してある番号となります。</a:t>
          </a:r>
        </a:p>
      </xdr:txBody>
    </xdr:sp>
    <xdr:clientData/>
  </xdr:twoCellAnchor>
  <xdr:twoCellAnchor>
    <xdr:from>
      <xdr:col>11</xdr:col>
      <xdr:colOff>371475</xdr:colOff>
      <xdr:row>8</xdr:row>
      <xdr:rowOff>9525</xdr:rowOff>
    </xdr:from>
    <xdr:to>
      <xdr:col>11</xdr:col>
      <xdr:colOff>1504950</xdr:colOff>
      <xdr:row>9</xdr:row>
      <xdr:rowOff>19050</xdr:rowOff>
    </xdr:to>
    <xdr:sp>
      <xdr:nvSpPr>
        <xdr:cNvPr id="8" name="Oval 20"/>
        <xdr:cNvSpPr>
          <a:spLocks/>
        </xdr:cNvSpPr>
      </xdr:nvSpPr>
      <xdr:spPr>
        <a:xfrm>
          <a:off x="7286625" y="1819275"/>
          <a:ext cx="11334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904875</xdr:colOff>
      <xdr:row>27</xdr:row>
      <xdr:rowOff>85725</xdr:rowOff>
    </xdr:from>
    <xdr:to>
      <xdr:col>11</xdr:col>
      <xdr:colOff>428625</xdr:colOff>
      <xdr:row>29</xdr:row>
      <xdr:rowOff>133350</xdr:rowOff>
    </xdr:to>
    <xdr:sp>
      <xdr:nvSpPr>
        <xdr:cNvPr id="9" name="Oval 15"/>
        <xdr:cNvSpPr>
          <a:spLocks/>
        </xdr:cNvSpPr>
      </xdr:nvSpPr>
      <xdr:spPr>
        <a:xfrm>
          <a:off x="6781800" y="5753100"/>
          <a:ext cx="561975" cy="3905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933450</xdr:colOff>
      <xdr:row>30</xdr:row>
      <xdr:rowOff>123825</xdr:rowOff>
    </xdr:from>
    <xdr:to>
      <xdr:col>11</xdr:col>
      <xdr:colOff>1476375</xdr:colOff>
      <xdr:row>38</xdr:row>
      <xdr:rowOff>152400</xdr:rowOff>
    </xdr:to>
    <xdr:sp>
      <xdr:nvSpPr>
        <xdr:cNvPr id="10" name="Text Box 25"/>
        <xdr:cNvSpPr txBox="1">
          <a:spLocks noChangeArrowheads="1"/>
        </xdr:cNvSpPr>
      </xdr:nvSpPr>
      <xdr:spPr>
        <a:xfrm>
          <a:off x="5629275" y="6305550"/>
          <a:ext cx="2762250" cy="14192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10</xdr:col>
      <xdr:colOff>781050</xdr:colOff>
      <xdr:row>29</xdr:row>
      <xdr:rowOff>104775</xdr:rowOff>
    </xdr:from>
    <xdr:to>
      <xdr:col>10</xdr:col>
      <xdr:colOff>1028700</xdr:colOff>
      <xdr:row>30</xdr:row>
      <xdr:rowOff>104775</xdr:rowOff>
    </xdr:to>
    <xdr:sp>
      <xdr:nvSpPr>
        <xdr:cNvPr id="11" name="Line 19"/>
        <xdr:cNvSpPr>
          <a:spLocks/>
        </xdr:cNvSpPr>
      </xdr:nvSpPr>
      <xdr:spPr>
        <a:xfrm flipH="1">
          <a:off x="6657975" y="6115050"/>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914400</xdr:colOff>
      <xdr:row>40</xdr:row>
      <xdr:rowOff>85725</xdr:rowOff>
    </xdr:from>
    <xdr:to>
      <xdr:col>11</xdr:col>
      <xdr:colOff>438150</xdr:colOff>
      <xdr:row>42</xdr:row>
      <xdr:rowOff>133350</xdr:rowOff>
    </xdr:to>
    <xdr:sp>
      <xdr:nvSpPr>
        <xdr:cNvPr id="12" name="Oval 15"/>
        <xdr:cNvSpPr>
          <a:spLocks/>
        </xdr:cNvSpPr>
      </xdr:nvSpPr>
      <xdr:spPr>
        <a:xfrm>
          <a:off x="6791325" y="8001000"/>
          <a:ext cx="561975" cy="3905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38</xdr:row>
      <xdr:rowOff>152400</xdr:rowOff>
    </xdr:from>
    <xdr:to>
      <xdr:col>10</xdr:col>
      <xdr:colOff>923925</xdr:colOff>
      <xdr:row>41</xdr:row>
      <xdr:rowOff>19050</xdr:rowOff>
    </xdr:to>
    <xdr:sp>
      <xdr:nvSpPr>
        <xdr:cNvPr id="13" name="Line 19"/>
        <xdr:cNvSpPr>
          <a:spLocks/>
        </xdr:cNvSpPr>
      </xdr:nvSpPr>
      <xdr:spPr>
        <a:xfrm>
          <a:off x="6553200" y="7724775"/>
          <a:ext cx="247650" cy="3810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46</xdr:row>
      <xdr:rowOff>0</xdr:rowOff>
    </xdr:from>
    <xdr:to>
      <xdr:col>3</xdr:col>
      <xdr:colOff>371475</xdr:colOff>
      <xdr:row>47</xdr:row>
      <xdr:rowOff>9525</xdr:rowOff>
    </xdr:to>
    <xdr:sp>
      <xdr:nvSpPr>
        <xdr:cNvPr id="1" name="円/楕円 1"/>
        <xdr:cNvSpPr>
          <a:spLocks/>
        </xdr:cNvSpPr>
      </xdr:nvSpPr>
      <xdr:spPr>
        <a:xfrm>
          <a:off x="962025" y="8448675"/>
          <a:ext cx="390525"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8</xdr:row>
      <xdr:rowOff>152400</xdr:rowOff>
    </xdr:from>
    <xdr:to>
      <xdr:col>9</xdr:col>
      <xdr:colOff>276225</xdr:colOff>
      <xdr:row>9</xdr:row>
      <xdr:rowOff>133350</xdr:rowOff>
    </xdr:to>
    <xdr:sp>
      <xdr:nvSpPr>
        <xdr:cNvPr id="2" name="Text Box 18"/>
        <xdr:cNvSpPr txBox="1">
          <a:spLocks noChangeArrowheads="1"/>
        </xdr:cNvSpPr>
      </xdr:nvSpPr>
      <xdr:spPr>
        <a:xfrm>
          <a:off x="676275" y="1990725"/>
          <a:ext cx="5495925" cy="190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セットとなる「指定科目修得単位証明書・卒業証明書」と同じコードとしてください。</a:t>
          </a:r>
        </a:p>
      </xdr:txBody>
    </xdr:sp>
    <xdr:clientData/>
  </xdr:twoCellAnchor>
  <xdr:twoCellAnchor>
    <xdr:from>
      <xdr:col>10</xdr:col>
      <xdr:colOff>9525</xdr:colOff>
      <xdr:row>7</xdr:row>
      <xdr:rowOff>38100</xdr:rowOff>
    </xdr:from>
    <xdr:to>
      <xdr:col>11</xdr:col>
      <xdr:colOff>0</xdr:colOff>
      <xdr:row>8</xdr:row>
      <xdr:rowOff>66675</xdr:rowOff>
    </xdr:to>
    <xdr:sp>
      <xdr:nvSpPr>
        <xdr:cNvPr id="3" name="Oval 20"/>
        <xdr:cNvSpPr>
          <a:spLocks/>
        </xdr:cNvSpPr>
      </xdr:nvSpPr>
      <xdr:spPr>
        <a:xfrm>
          <a:off x="6334125" y="1704975"/>
          <a:ext cx="11334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6</xdr:row>
      <xdr:rowOff>57150</xdr:rowOff>
    </xdr:from>
    <xdr:to>
      <xdr:col>11</xdr:col>
      <xdr:colOff>0</xdr:colOff>
      <xdr:row>7</xdr:row>
      <xdr:rowOff>19050</xdr:rowOff>
    </xdr:to>
    <xdr:sp>
      <xdr:nvSpPr>
        <xdr:cNvPr id="4" name="Oval 20"/>
        <xdr:cNvSpPr>
          <a:spLocks/>
        </xdr:cNvSpPr>
      </xdr:nvSpPr>
      <xdr:spPr>
        <a:xfrm>
          <a:off x="6315075" y="1514475"/>
          <a:ext cx="11525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xdr:row>
      <xdr:rowOff>219075</xdr:rowOff>
    </xdr:from>
    <xdr:to>
      <xdr:col>7</xdr:col>
      <xdr:colOff>1400175</xdr:colOff>
      <xdr:row>7</xdr:row>
      <xdr:rowOff>57150</xdr:rowOff>
    </xdr:to>
    <xdr:sp>
      <xdr:nvSpPr>
        <xdr:cNvPr id="5" name="Oval 20"/>
        <xdr:cNvSpPr>
          <a:spLocks/>
        </xdr:cNvSpPr>
      </xdr:nvSpPr>
      <xdr:spPr>
        <a:xfrm>
          <a:off x="4038600" y="1428750"/>
          <a:ext cx="1162050"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923925</xdr:colOff>
      <xdr:row>3</xdr:row>
      <xdr:rowOff>190500</xdr:rowOff>
    </xdr:from>
    <xdr:to>
      <xdr:col>6</xdr:col>
      <xdr:colOff>676275</xdr:colOff>
      <xdr:row>4</xdr:row>
      <xdr:rowOff>133350</xdr:rowOff>
    </xdr:to>
    <xdr:sp>
      <xdr:nvSpPr>
        <xdr:cNvPr id="6" name="Text Box 16"/>
        <xdr:cNvSpPr txBox="1">
          <a:spLocks noChangeArrowheads="1"/>
        </xdr:cNvSpPr>
      </xdr:nvSpPr>
      <xdr:spPr>
        <a:xfrm>
          <a:off x="2352675" y="942975"/>
          <a:ext cx="1400175" cy="20955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編入した年月日を明記</a:t>
          </a:r>
        </a:p>
      </xdr:txBody>
    </xdr:sp>
    <xdr:clientData/>
  </xdr:twoCellAnchor>
  <xdr:twoCellAnchor>
    <xdr:from>
      <xdr:col>6</xdr:col>
      <xdr:colOff>685800</xdr:colOff>
      <xdr:row>4</xdr:row>
      <xdr:rowOff>114300</xdr:rowOff>
    </xdr:from>
    <xdr:to>
      <xdr:col>7</xdr:col>
      <xdr:colOff>314325</xdr:colOff>
      <xdr:row>6</xdr:row>
      <xdr:rowOff>47625</xdr:rowOff>
    </xdr:to>
    <xdr:sp>
      <xdr:nvSpPr>
        <xdr:cNvPr id="7" name="Line 17"/>
        <xdr:cNvSpPr>
          <a:spLocks/>
        </xdr:cNvSpPr>
      </xdr:nvSpPr>
      <xdr:spPr>
        <a:xfrm>
          <a:off x="3762375" y="1152525"/>
          <a:ext cx="352425" cy="3238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3</xdr:row>
      <xdr:rowOff>161925</xdr:rowOff>
    </xdr:from>
    <xdr:to>
      <xdr:col>10</xdr:col>
      <xdr:colOff>114300</xdr:colOff>
      <xdr:row>4</xdr:row>
      <xdr:rowOff>85725</xdr:rowOff>
    </xdr:to>
    <xdr:sp>
      <xdr:nvSpPr>
        <xdr:cNvPr id="8" name="Text Box 16"/>
        <xdr:cNvSpPr txBox="1">
          <a:spLocks noChangeArrowheads="1"/>
        </xdr:cNvSpPr>
      </xdr:nvSpPr>
      <xdr:spPr>
        <a:xfrm>
          <a:off x="4143375" y="914400"/>
          <a:ext cx="2295525" cy="20955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編入先のクラスの入学年を明記</a:t>
          </a:r>
        </a:p>
      </xdr:txBody>
    </xdr:sp>
    <xdr:clientData/>
  </xdr:twoCellAnchor>
  <xdr:twoCellAnchor>
    <xdr:from>
      <xdr:col>9</xdr:col>
      <xdr:colOff>76200</xdr:colOff>
      <xdr:row>4</xdr:row>
      <xdr:rowOff>104775</xdr:rowOff>
    </xdr:from>
    <xdr:to>
      <xdr:col>10</xdr:col>
      <xdr:colOff>66675</xdr:colOff>
      <xdr:row>6</xdr:row>
      <xdr:rowOff>95250</xdr:rowOff>
    </xdr:to>
    <xdr:sp>
      <xdr:nvSpPr>
        <xdr:cNvPr id="9" name="Line 17"/>
        <xdr:cNvSpPr>
          <a:spLocks/>
        </xdr:cNvSpPr>
      </xdr:nvSpPr>
      <xdr:spPr>
        <a:xfrm>
          <a:off x="5972175" y="1143000"/>
          <a:ext cx="419100" cy="3810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8</xdr:row>
      <xdr:rowOff>38100</xdr:rowOff>
    </xdr:from>
    <xdr:to>
      <xdr:col>10</xdr:col>
      <xdr:colOff>95250</xdr:colOff>
      <xdr:row>8</xdr:row>
      <xdr:rowOff>200025</xdr:rowOff>
    </xdr:to>
    <xdr:sp>
      <xdr:nvSpPr>
        <xdr:cNvPr id="10" name="Line 19"/>
        <xdr:cNvSpPr>
          <a:spLocks/>
        </xdr:cNvSpPr>
      </xdr:nvSpPr>
      <xdr:spPr>
        <a:xfrm flipH="1">
          <a:off x="6172200" y="1847850"/>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11</xdr:row>
      <xdr:rowOff>95250</xdr:rowOff>
    </xdr:from>
    <xdr:to>
      <xdr:col>2</xdr:col>
      <xdr:colOff>38100</xdr:colOff>
      <xdr:row>14</xdr:row>
      <xdr:rowOff>104775</xdr:rowOff>
    </xdr:to>
    <xdr:sp>
      <xdr:nvSpPr>
        <xdr:cNvPr id="11" name="Oval 15"/>
        <xdr:cNvSpPr>
          <a:spLocks/>
        </xdr:cNvSpPr>
      </xdr:nvSpPr>
      <xdr:spPr>
        <a:xfrm>
          <a:off x="190500" y="2533650"/>
          <a:ext cx="476250" cy="495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16</xdr:row>
      <xdr:rowOff>85725</xdr:rowOff>
    </xdr:from>
    <xdr:to>
      <xdr:col>6</xdr:col>
      <xdr:colOff>38100</xdr:colOff>
      <xdr:row>18</xdr:row>
      <xdr:rowOff>85725</xdr:rowOff>
    </xdr:to>
    <xdr:sp>
      <xdr:nvSpPr>
        <xdr:cNvPr id="12" name="Text Box 16"/>
        <xdr:cNvSpPr txBox="1">
          <a:spLocks noChangeArrowheads="1"/>
        </xdr:cNvSpPr>
      </xdr:nvSpPr>
      <xdr:spPr>
        <a:xfrm>
          <a:off x="742950" y="3352800"/>
          <a:ext cx="2371725" cy="34290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「指定科目修得証明書・卒業証明書」の備考欄に記載した番号を明記</a:t>
          </a:r>
        </a:p>
      </xdr:txBody>
    </xdr:sp>
    <xdr:clientData/>
  </xdr:twoCellAnchor>
  <xdr:twoCellAnchor>
    <xdr:from>
      <xdr:col>1</xdr:col>
      <xdr:colOff>333375</xdr:colOff>
      <xdr:row>14</xdr:row>
      <xdr:rowOff>9525</xdr:rowOff>
    </xdr:from>
    <xdr:to>
      <xdr:col>3</xdr:col>
      <xdr:colOff>47625</xdr:colOff>
      <xdr:row>16</xdr:row>
      <xdr:rowOff>85725</xdr:rowOff>
    </xdr:to>
    <xdr:sp>
      <xdr:nvSpPr>
        <xdr:cNvPr id="13" name="Line 17"/>
        <xdr:cNvSpPr>
          <a:spLocks/>
        </xdr:cNvSpPr>
      </xdr:nvSpPr>
      <xdr:spPr>
        <a:xfrm>
          <a:off x="609600" y="293370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11</xdr:row>
      <xdr:rowOff>133350</xdr:rowOff>
    </xdr:from>
    <xdr:to>
      <xdr:col>6</xdr:col>
      <xdr:colOff>628650</xdr:colOff>
      <xdr:row>14</xdr:row>
      <xdr:rowOff>47625</xdr:rowOff>
    </xdr:to>
    <xdr:sp>
      <xdr:nvSpPr>
        <xdr:cNvPr id="14" name="Oval 20"/>
        <xdr:cNvSpPr>
          <a:spLocks/>
        </xdr:cNvSpPr>
      </xdr:nvSpPr>
      <xdr:spPr>
        <a:xfrm>
          <a:off x="3181350" y="2571750"/>
          <a:ext cx="523875" cy="400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16</xdr:row>
      <xdr:rowOff>47625</xdr:rowOff>
    </xdr:from>
    <xdr:to>
      <xdr:col>9</xdr:col>
      <xdr:colOff>104775</xdr:colOff>
      <xdr:row>17</xdr:row>
      <xdr:rowOff>152400</xdr:rowOff>
    </xdr:to>
    <xdr:sp>
      <xdr:nvSpPr>
        <xdr:cNvPr id="15" name="Text Box 16"/>
        <xdr:cNvSpPr txBox="1">
          <a:spLocks noChangeArrowheads="1"/>
        </xdr:cNvSpPr>
      </xdr:nvSpPr>
      <xdr:spPr>
        <a:xfrm>
          <a:off x="4010025" y="3314700"/>
          <a:ext cx="1990725" cy="27622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編入前の学校に入学した年を明記</a:t>
          </a:r>
        </a:p>
      </xdr:txBody>
    </xdr:sp>
    <xdr:clientData/>
  </xdr:twoCellAnchor>
  <xdr:twoCellAnchor>
    <xdr:from>
      <xdr:col>6</xdr:col>
      <xdr:colOff>523875</xdr:colOff>
      <xdr:row>13</xdr:row>
      <xdr:rowOff>161925</xdr:rowOff>
    </xdr:from>
    <xdr:to>
      <xdr:col>7</xdr:col>
      <xdr:colOff>219075</xdr:colOff>
      <xdr:row>16</xdr:row>
      <xdr:rowOff>66675</xdr:rowOff>
    </xdr:to>
    <xdr:sp>
      <xdr:nvSpPr>
        <xdr:cNvPr id="16" name="Line 17"/>
        <xdr:cNvSpPr>
          <a:spLocks/>
        </xdr:cNvSpPr>
      </xdr:nvSpPr>
      <xdr:spPr>
        <a:xfrm>
          <a:off x="3600450" y="291465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10</xdr:col>
      <xdr:colOff>95250</xdr:colOff>
      <xdr:row>11</xdr:row>
      <xdr:rowOff>114300</xdr:rowOff>
    </xdr:to>
    <xdr:sp>
      <xdr:nvSpPr>
        <xdr:cNvPr id="1" name="角丸四角形 1"/>
        <xdr:cNvSpPr>
          <a:spLocks/>
        </xdr:cNvSpPr>
      </xdr:nvSpPr>
      <xdr:spPr>
        <a:xfrm>
          <a:off x="104775" y="133350"/>
          <a:ext cx="7000875" cy="27051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3"/>
  <dimension ref="A1:L58"/>
  <sheetViews>
    <sheetView zoomScalePageLayoutView="0" workbookViewId="0" topLeftCell="A10">
      <selection activeCell="L2" sqref="L2"/>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3.50390625" style="1" hidden="1" customWidth="1"/>
    <col min="7" max="7" width="8.50390625" style="1" customWidth="1"/>
    <col min="8" max="8" width="8.50390625" style="44"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3:12" s="76" customFormat="1" ht="14.25">
      <c r="C1" s="229" t="s">
        <v>50</v>
      </c>
      <c r="D1" s="229"/>
      <c r="E1" s="229"/>
      <c r="F1" s="229"/>
      <c r="G1" s="229"/>
      <c r="H1" s="229"/>
      <c r="I1" s="229"/>
      <c r="J1" s="229"/>
      <c r="K1" s="229"/>
      <c r="L1" s="229"/>
    </row>
    <row r="2" ht="64.5" customHeight="1"/>
    <row r="3" spans="1:12" ht="13.5">
      <c r="A3" s="1"/>
      <c r="B3" s="1" t="s">
        <v>27</v>
      </c>
      <c r="K3" s="17"/>
      <c r="L3" s="17"/>
    </row>
    <row r="4" spans="1:12" ht="13.5">
      <c r="A4" s="1"/>
      <c r="B4" s="1" t="s">
        <v>27</v>
      </c>
      <c r="C4" s="6" t="s">
        <v>43</v>
      </c>
      <c r="E4" s="17"/>
      <c r="F4" s="17"/>
      <c r="G4" s="17"/>
      <c r="H4" s="50"/>
      <c r="K4" s="17"/>
      <c r="L4" s="75" t="s">
        <v>51</v>
      </c>
    </row>
    <row r="5" spans="1:12" ht="13.5">
      <c r="A5" s="1"/>
      <c r="B5" s="1" t="s">
        <v>27</v>
      </c>
      <c r="C5" s="6"/>
      <c r="E5" s="17"/>
      <c r="F5" s="17"/>
      <c r="G5" s="17"/>
      <c r="H5" s="50"/>
      <c r="K5" s="17"/>
      <c r="L5" s="17"/>
    </row>
    <row r="6" spans="2:12" s="18" customFormat="1" ht="19.5" customHeight="1">
      <c r="B6" s="1" t="s">
        <v>27</v>
      </c>
      <c r="D6" s="242" t="s">
        <v>34</v>
      </c>
      <c r="E6" s="242"/>
      <c r="F6" s="242"/>
      <c r="G6" s="242"/>
      <c r="H6" s="242"/>
      <c r="I6" s="242"/>
      <c r="J6" s="242"/>
      <c r="K6" s="242"/>
      <c r="L6" s="242"/>
    </row>
    <row r="7" spans="2:12" s="19" customFormat="1" ht="19.5" customHeight="1">
      <c r="B7" s="1" t="s">
        <v>27</v>
      </c>
      <c r="D7" s="242" t="s">
        <v>22</v>
      </c>
      <c r="E7" s="242"/>
      <c r="F7" s="242"/>
      <c r="G7" s="242"/>
      <c r="H7" s="242"/>
      <c r="I7" s="242"/>
      <c r="J7" s="242"/>
      <c r="K7" s="242"/>
      <c r="L7" s="242"/>
    </row>
    <row r="8" spans="2:12" s="19" customFormat="1" ht="16.5" customHeight="1">
      <c r="B8" s="1" t="s">
        <v>27</v>
      </c>
      <c r="D8" s="20"/>
      <c r="E8" s="20"/>
      <c r="F8" s="20"/>
      <c r="G8" s="20"/>
      <c r="H8" s="51"/>
      <c r="I8" s="20"/>
      <c r="J8" s="20"/>
      <c r="K8" s="20"/>
      <c r="L8" s="20"/>
    </row>
    <row r="9" spans="2:12" ht="33.75" customHeight="1">
      <c r="B9" s="1" t="s">
        <v>27</v>
      </c>
      <c r="C9" s="30" t="s">
        <v>2</v>
      </c>
      <c r="D9" s="31"/>
      <c r="E9" s="243" t="s">
        <v>84</v>
      </c>
      <c r="F9" s="244"/>
      <c r="G9" s="244"/>
      <c r="H9" s="244"/>
      <c r="I9" s="244"/>
      <c r="J9" s="245"/>
      <c r="K9" s="2" t="s">
        <v>11</v>
      </c>
      <c r="L9" s="26" t="s">
        <v>85</v>
      </c>
    </row>
    <row r="10" spans="2:12" ht="15" customHeight="1">
      <c r="B10" s="1" t="s">
        <v>27</v>
      </c>
      <c r="C10" s="30" t="s">
        <v>12</v>
      </c>
      <c r="D10" s="31"/>
      <c r="E10" s="246" t="s">
        <v>86</v>
      </c>
      <c r="F10" s="247"/>
      <c r="G10" s="248"/>
      <c r="H10" s="52"/>
      <c r="I10" s="9" t="s">
        <v>3</v>
      </c>
      <c r="J10" s="66" t="s">
        <v>87</v>
      </c>
      <c r="K10" s="3" t="s">
        <v>21</v>
      </c>
      <c r="L10" s="68" t="s">
        <v>88</v>
      </c>
    </row>
    <row r="11" spans="2:12" ht="15" customHeight="1">
      <c r="B11" s="1" t="s">
        <v>27</v>
      </c>
      <c r="C11" s="30" t="s">
        <v>5</v>
      </c>
      <c r="D11" s="31"/>
      <c r="E11" s="236" t="s">
        <v>87</v>
      </c>
      <c r="F11" s="237"/>
      <c r="G11" s="238"/>
      <c r="H11" s="53"/>
      <c r="I11" s="3" t="s">
        <v>4</v>
      </c>
      <c r="J11" s="67" t="s">
        <v>87</v>
      </c>
      <c r="K11" s="3" t="s">
        <v>24</v>
      </c>
      <c r="L11" s="29" t="s">
        <v>48</v>
      </c>
    </row>
    <row r="12" spans="2:12" s="44" customFormat="1" ht="13.5" customHeight="1">
      <c r="B12" s="1" t="s">
        <v>27</v>
      </c>
      <c r="C12" s="8"/>
      <c r="D12" s="8"/>
      <c r="E12" s="45"/>
      <c r="F12" s="45"/>
      <c r="G12" s="45"/>
      <c r="H12" s="45"/>
      <c r="I12" s="43"/>
      <c r="J12" s="46"/>
      <c r="K12" s="43"/>
      <c r="L12" s="58">
        <v>39813</v>
      </c>
    </row>
    <row r="13" spans="2:3" ht="13.5" customHeight="1">
      <c r="B13" s="1" t="s">
        <v>27</v>
      </c>
      <c r="C13" s="47" t="s">
        <v>26</v>
      </c>
    </row>
    <row r="14" spans="2:12" ht="16.5" customHeight="1">
      <c r="B14" s="1" t="s">
        <v>27</v>
      </c>
      <c r="C14" s="239" t="s">
        <v>15</v>
      </c>
      <c r="D14" s="240"/>
      <c r="E14" s="241"/>
      <c r="F14" s="57"/>
      <c r="G14" s="4" t="s">
        <v>14</v>
      </c>
      <c r="H14" s="54"/>
      <c r="I14" s="4" t="s">
        <v>16</v>
      </c>
      <c r="J14" s="4" t="s">
        <v>1</v>
      </c>
      <c r="K14" s="4" t="s">
        <v>10</v>
      </c>
      <c r="L14" s="5" t="s">
        <v>13</v>
      </c>
    </row>
    <row r="15" spans="2:12" ht="13.5">
      <c r="B15" s="1" t="s">
        <v>27</v>
      </c>
      <c r="C15" s="37" t="s">
        <v>52</v>
      </c>
      <c r="D15" s="77" t="s">
        <v>45</v>
      </c>
      <c r="E15" s="56"/>
      <c r="F15" s="34"/>
      <c r="G15" s="78">
        <v>1</v>
      </c>
      <c r="H15" s="79">
        <v>1</v>
      </c>
      <c r="I15" s="59">
        <f>H15*1</f>
        <v>1</v>
      </c>
      <c r="J15" s="62">
        <v>1</v>
      </c>
      <c r="K15" s="13"/>
      <c r="L15" s="69"/>
    </row>
    <row r="16" spans="3:12" ht="13.5">
      <c r="C16" s="38" t="s">
        <v>53</v>
      </c>
      <c r="D16" s="80" t="s">
        <v>54</v>
      </c>
      <c r="E16" s="81"/>
      <c r="F16" s="35"/>
      <c r="G16" s="82">
        <v>1</v>
      </c>
      <c r="H16" s="83">
        <v>1</v>
      </c>
      <c r="I16" s="60">
        <v>2</v>
      </c>
      <c r="J16" s="63">
        <v>2</v>
      </c>
      <c r="K16" s="14"/>
      <c r="L16" s="70"/>
    </row>
    <row r="17" spans="3:12" ht="13.5">
      <c r="C17" s="38" t="s">
        <v>53</v>
      </c>
      <c r="D17" s="80" t="s">
        <v>55</v>
      </c>
      <c r="E17" s="81"/>
      <c r="F17" s="35"/>
      <c r="G17" s="82">
        <v>2</v>
      </c>
      <c r="H17" s="83">
        <v>2</v>
      </c>
      <c r="I17" s="60">
        <f>H17*1</f>
        <v>2</v>
      </c>
      <c r="J17" s="63">
        <v>2</v>
      </c>
      <c r="K17" s="14"/>
      <c r="L17" s="70" t="s">
        <v>56</v>
      </c>
    </row>
    <row r="18" spans="3:12" ht="13.5">
      <c r="C18" s="38" t="s">
        <v>53</v>
      </c>
      <c r="D18" s="80" t="s">
        <v>57</v>
      </c>
      <c r="E18" s="81"/>
      <c r="F18" s="35"/>
      <c r="G18" s="82">
        <v>2</v>
      </c>
      <c r="H18" s="83">
        <v>2</v>
      </c>
      <c r="I18" s="60">
        <v>4</v>
      </c>
      <c r="J18" s="63">
        <v>4</v>
      </c>
      <c r="K18" s="14"/>
      <c r="L18" s="71"/>
    </row>
    <row r="19" spans="3:12" ht="13.5">
      <c r="C19" s="38" t="s">
        <v>53</v>
      </c>
      <c r="D19" s="80" t="s">
        <v>58</v>
      </c>
      <c r="E19" s="81"/>
      <c r="F19" s="35"/>
      <c r="G19" s="82">
        <v>3</v>
      </c>
      <c r="H19" s="83">
        <v>2</v>
      </c>
      <c r="I19" s="60">
        <v>4</v>
      </c>
      <c r="J19" s="63"/>
      <c r="K19" s="14"/>
      <c r="L19" s="70"/>
    </row>
    <row r="20" spans="3:12" ht="13.5">
      <c r="C20" s="38" t="s">
        <v>53</v>
      </c>
      <c r="D20" s="84" t="s">
        <v>59</v>
      </c>
      <c r="E20" s="85"/>
      <c r="F20" s="36"/>
      <c r="G20" s="86">
        <v>3</v>
      </c>
      <c r="H20" s="87">
        <v>2</v>
      </c>
      <c r="I20" s="60">
        <v>4</v>
      </c>
      <c r="J20" s="63">
        <v>4</v>
      </c>
      <c r="K20" s="14"/>
      <c r="L20" s="70"/>
    </row>
    <row r="21" spans="2:12" ht="13.5">
      <c r="B21" s="1" t="s">
        <v>27</v>
      </c>
      <c r="C21" s="233" t="s">
        <v>0</v>
      </c>
      <c r="D21" s="234"/>
      <c r="E21" s="234"/>
      <c r="F21" s="234"/>
      <c r="G21" s="235"/>
      <c r="H21" s="12"/>
      <c r="I21" s="61">
        <f>SUM(I15:I20)</f>
        <v>17</v>
      </c>
      <c r="J21" s="65">
        <f>SUM(J15:J20)</f>
        <v>13</v>
      </c>
      <c r="K21" s="48" t="str">
        <f>IF(J21&gt;=5,"○","×")</f>
        <v>○</v>
      </c>
      <c r="L21" s="73" t="s">
        <v>37</v>
      </c>
    </row>
    <row r="22" spans="2:12" ht="13.5">
      <c r="B22" s="1" t="s">
        <v>27</v>
      </c>
      <c r="C22" s="37" t="s">
        <v>60</v>
      </c>
      <c r="D22" s="77" t="s">
        <v>61</v>
      </c>
      <c r="E22" s="56"/>
      <c r="F22" s="34"/>
      <c r="G22" s="88">
        <v>1</v>
      </c>
      <c r="H22" s="89">
        <v>1</v>
      </c>
      <c r="I22" s="59">
        <f>H22*1</f>
        <v>1</v>
      </c>
      <c r="J22" s="62">
        <v>1</v>
      </c>
      <c r="K22" s="13"/>
      <c r="L22" s="74"/>
    </row>
    <row r="23" spans="3:12" ht="13.5">
      <c r="C23" s="38" t="s">
        <v>60</v>
      </c>
      <c r="D23" s="80" t="s">
        <v>62</v>
      </c>
      <c r="E23" s="81"/>
      <c r="F23" s="35"/>
      <c r="G23" s="82">
        <v>1</v>
      </c>
      <c r="H23" s="83">
        <v>1</v>
      </c>
      <c r="I23" s="60">
        <v>2</v>
      </c>
      <c r="J23" s="63">
        <v>2</v>
      </c>
      <c r="K23" s="14"/>
      <c r="L23" s="70"/>
    </row>
    <row r="24" spans="3:12" ht="13.5">
      <c r="C24" s="38" t="s">
        <v>60</v>
      </c>
      <c r="D24" s="80" t="s">
        <v>63</v>
      </c>
      <c r="E24" s="81"/>
      <c r="F24" s="35"/>
      <c r="G24" s="82">
        <v>2</v>
      </c>
      <c r="H24" s="83">
        <v>1</v>
      </c>
      <c r="I24" s="60">
        <v>2</v>
      </c>
      <c r="J24" s="63">
        <v>2</v>
      </c>
      <c r="K24" s="14"/>
      <c r="L24" s="70"/>
    </row>
    <row r="25" spans="3:12" ht="13.5">
      <c r="C25" s="38" t="s">
        <v>60</v>
      </c>
      <c r="D25" s="80" t="s">
        <v>64</v>
      </c>
      <c r="E25" s="81"/>
      <c r="F25" s="35"/>
      <c r="G25" s="82">
        <v>2</v>
      </c>
      <c r="H25" s="83">
        <v>2</v>
      </c>
      <c r="I25" s="60">
        <f>H25*1</f>
        <v>2</v>
      </c>
      <c r="J25" s="63">
        <v>2</v>
      </c>
      <c r="K25" s="14"/>
      <c r="L25" s="70"/>
    </row>
    <row r="26" spans="3:12" ht="13.5">
      <c r="C26" s="38" t="s">
        <v>60</v>
      </c>
      <c r="D26" s="84" t="s">
        <v>65</v>
      </c>
      <c r="E26" s="85"/>
      <c r="F26" s="36"/>
      <c r="G26" s="86">
        <v>3</v>
      </c>
      <c r="H26" s="87">
        <v>1</v>
      </c>
      <c r="I26" s="60">
        <f>H26*1</f>
        <v>1</v>
      </c>
      <c r="J26" s="63"/>
      <c r="K26" s="14"/>
      <c r="L26" s="70"/>
    </row>
    <row r="27" spans="2:12" ht="13.5">
      <c r="B27" s="1" t="s">
        <v>27</v>
      </c>
      <c r="C27" s="233" t="s">
        <v>0</v>
      </c>
      <c r="D27" s="234"/>
      <c r="E27" s="234"/>
      <c r="F27" s="234"/>
      <c r="G27" s="235"/>
      <c r="H27" s="12"/>
      <c r="I27" s="61">
        <f>SUM(I22:I26)</f>
        <v>8</v>
      </c>
      <c r="J27" s="65">
        <f>SUM(J22:J26)</f>
        <v>7</v>
      </c>
      <c r="K27" s="48" t="str">
        <f>IF(J27&gt;=7,"○","×")</f>
        <v>○</v>
      </c>
      <c r="L27" s="73" t="s">
        <v>38</v>
      </c>
    </row>
    <row r="28" spans="2:12" ht="13.5">
      <c r="B28" s="1" t="s">
        <v>27</v>
      </c>
      <c r="C28" s="55" t="s">
        <v>66</v>
      </c>
      <c r="D28" s="77" t="s">
        <v>67</v>
      </c>
      <c r="E28" s="56"/>
      <c r="F28" s="34"/>
      <c r="G28" s="88">
        <v>1</v>
      </c>
      <c r="H28" s="89">
        <v>1</v>
      </c>
      <c r="I28" s="59">
        <f>H28*1</f>
        <v>1</v>
      </c>
      <c r="J28" s="62"/>
      <c r="K28" s="13"/>
      <c r="L28" s="74"/>
    </row>
    <row r="29" spans="3:12" ht="13.5">
      <c r="C29" s="40" t="s">
        <v>66</v>
      </c>
      <c r="D29" s="80" t="s">
        <v>68</v>
      </c>
      <c r="E29" s="81"/>
      <c r="F29" s="35"/>
      <c r="G29" s="82">
        <v>1</v>
      </c>
      <c r="H29" s="83">
        <v>1</v>
      </c>
      <c r="I29" s="60">
        <v>2</v>
      </c>
      <c r="J29" s="63">
        <v>2</v>
      </c>
      <c r="K29" s="14"/>
      <c r="L29" s="70"/>
    </row>
    <row r="30" spans="3:12" ht="13.5">
      <c r="C30" s="40" t="s">
        <v>66</v>
      </c>
      <c r="D30" s="80" t="s">
        <v>69</v>
      </c>
      <c r="E30" s="81"/>
      <c r="F30" s="35"/>
      <c r="G30" s="82">
        <v>1</v>
      </c>
      <c r="H30" s="83">
        <v>2</v>
      </c>
      <c r="I30" s="60">
        <f>H30*1</f>
        <v>2</v>
      </c>
      <c r="J30" s="63">
        <v>2</v>
      </c>
      <c r="K30" s="14"/>
      <c r="L30" s="70"/>
    </row>
    <row r="31" spans="3:12" ht="13.5">
      <c r="C31" s="40" t="s">
        <v>66</v>
      </c>
      <c r="D31" s="80" t="s">
        <v>70</v>
      </c>
      <c r="E31" s="81"/>
      <c r="F31" s="35"/>
      <c r="G31" s="82">
        <v>2</v>
      </c>
      <c r="H31" s="83">
        <v>2</v>
      </c>
      <c r="I31" s="60">
        <f>H31*1</f>
        <v>2</v>
      </c>
      <c r="J31" s="63">
        <v>2</v>
      </c>
      <c r="K31" s="14"/>
      <c r="L31" s="70" t="s">
        <v>71</v>
      </c>
    </row>
    <row r="32" spans="3:12" ht="13.5">
      <c r="C32" s="42" t="s">
        <v>66</v>
      </c>
      <c r="D32" s="84" t="s">
        <v>72</v>
      </c>
      <c r="E32" s="85"/>
      <c r="F32" s="36"/>
      <c r="G32" s="86">
        <v>2</v>
      </c>
      <c r="H32" s="87">
        <v>1</v>
      </c>
      <c r="I32" s="60">
        <v>2</v>
      </c>
      <c r="J32" s="63">
        <v>2</v>
      </c>
      <c r="K32" s="14"/>
      <c r="L32" s="70"/>
    </row>
    <row r="33" spans="2:12" ht="13.5">
      <c r="B33" s="1" t="s">
        <v>27</v>
      </c>
      <c r="C33" s="233" t="s">
        <v>0</v>
      </c>
      <c r="D33" s="234"/>
      <c r="E33" s="234"/>
      <c r="F33" s="234"/>
      <c r="G33" s="235"/>
      <c r="H33" s="12"/>
      <c r="I33" s="61">
        <f>SUM(I28:I32)</f>
        <v>9</v>
      </c>
      <c r="J33" s="65">
        <f>SUM(J28:J32)</f>
        <v>8</v>
      </c>
      <c r="K33" s="48" t="str">
        <f>IF(J33&gt;=6,"○","×")</f>
        <v>○</v>
      </c>
      <c r="L33" s="73" t="s">
        <v>39</v>
      </c>
    </row>
    <row r="34" spans="2:12" ht="13.5">
      <c r="B34" s="1" t="s">
        <v>27</v>
      </c>
      <c r="C34" s="55" t="s">
        <v>73</v>
      </c>
      <c r="D34" s="77" t="s">
        <v>74</v>
      </c>
      <c r="E34" s="56"/>
      <c r="F34" s="34"/>
      <c r="G34" s="88">
        <v>1</v>
      </c>
      <c r="H34" s="89">
        <v>1</v>
      </c>
      <c r="I34" s="59">
        <v>2</v>
      </c>
      <c r="J34" s="62">
        <v>2</v>
      </c>
      <c r="K34" s="13"/>
      <c r="L34" s="74"/>
    </row>
    <row r="35" spans="3:12" ht="13.5">
      <c r="C35" s="40" t="s">
        <v>73</v>
      </c>
      <c r="D35" s="80" t="s">
        <v>75</v>
      </c>
      <c r="E35" s="81"/>
      <c r="F35" s="35"/>
      <c r="G35" s="82">
        <v>1</v>
      </c>
      <c r="H35" s="83">
        <v>1</v>
      </c>
      <c r="I35" s="60">
        <v>2</v>
      </c>
      <c r="J35" s="63">
        <v>2</v>
      </c>
      <c r="K35" s="14"/>
      <c r="L35" s="70"/>
    </row>
    <row r="36" spans="3:12" ht="13.5">
      <c r="C36" s="42" t="s">
        <v>73</v>
      </c>
      <c r="D36" s="84" t="s">
        <v>76</v>
      </c>
      <c r="E36" s="85"/>
      <c r="F36" s="36"/>
      <c r="G36" s="86">
        <v>2</v>
      </c>
      <c r="H36" s="87">
        <v>2</v>
      </c>
      <c r="I36" s="60">
        <f>H36*1</f>
        <v>2</v>
      </c>
      <c r="J36" s="63">
        <v>2</v>
      </c>
      <c r="K36" s="14"/>
      <c r="L36" s="70"/>
    </row>
    <row r="37" spans="2:12" ht="13.5">
      <c r="B37" s="1" t="s">
        <v>27</v>
      </c>
      <c r="C37" s="233" t="s">
        <v>0</v>
      </c>
      <c r="D37" s="234"/>
      <c r="E37" s="234"/>
      <c r="F37" s="234"/>
      <c r="G37" s="235"/>
      <c r="H37" s="12"/>
      <c r="I37" s="61">
        <f>SUM(I34:I36)</f>
        <v>6</v>
      </c>
      <c r="J37" s="65">
        <f>SUM(J34:J36)</f>
        <v>6</v>
      </c>
      <c r="K37" s="48" t="str">
        <f>IF(J37&gt;=1,"○","×")</f>
        <v>○</v>
      </c>
      <c r="L37" s="73" t="s">
        <v>40</v>
      </c>
    </row>
    <row r="38" spans="2:12" ht="13.5">
      <c r="B38" s="1" t="s">
        <v>27</v>
      </c>
      <c r="C38" s="90" t="s">
        <v>77</v>
      </c>
      <c r="D38" s="91" t="s">
        <v>46</v>
      </c>
      <c r="E38" s="92"/>
      <c r="F38" s="93"/>
      <c r="G38" s="94">
        <v>1</v>
      </c>
      <c r="H38" s="95">
        <v>1</v>
      </c>
      <c r="I38" s="59">
        <v>2</v>
      </c>
      <c r="J38" s="62">
        <v>2</v>
      </c>
      <c r="K38" s="13"/>
      <c r="L38" s="74"/>
    </row>
    <row r="39" spans="2:12" ht="13.5">
      <c r="B39" s="1" t="s">
        <v>27</v>
      </c>
      <c r="C39" s="233" t="s">
        <v>0</v>
      </c>
      <c r="D39" s="234"/>
      <c r="E39" s="234"/>
      <c r="F39" s="234"/>
      <c r="G39" s="235"/>
      <c r="H39" s="12"/>
      <c r="I39" s="61">
        <f>SUM(I38:I38)</f>
        <v>2</v>
      </c>
      <c r="J39" s="65">
        <f>SUM(J38:J38)</f>
        <v>2</v>
      </c>
      <c r="K39" s="48" t="str">
        <f>IF(J39&gt;=1,"○","×")</f>
        <v>○</v>
      </c>
      <c r="L39" s="73" t="s">
        <v>6</v>
      </c>
    </row>
    <row r="40" spans="2:12" ht="13.5">
      <c r="B40" s="1" t="s">
        <v>27</v>
      </c>
      <c r="C40" s="55" t="s">
        <v>78</v>
      </c>
      <c r="D40" s="77" t="s">
        <v>47</v>
      </c>
      <c r="E40" s="56"/>
      <c r="F40" s="34"/>
      <c r="G40" s="88">
        <v>1</v>
      </c>
      <c r="H40" s="89">
        <v>1</v>
      </c>
      <c r="I40" s="59">
        <v>2</v>
      </c>
      <c r="J40" s="62">
        <v>2</v>
      </c>
      <c r="K40" s="13"/>
      <c r="L40" s="74"/>
    </row>
    <row r="41" spans="3:12" ht="13.5">
      <c r="C41" s="40" t="s">
        <v>79</v>
      </c>
      <c r="D41" s="80" t="s">
        <v>80</v>
      </c>
      <c r="E41" s="81"/>
      <c r="F41" s="35"/>
      <c r="G41" s="82">
        <v>2</v>
      </c>
      <c r="H41" s="83">
        <v>1</v>
      </c>
      <c r="I41" s="60">
        <v>2</v>
      </c>
      <c r="J41" s="63">
        <v>2</v>
      </c>
      <c r="K41" s="14"/>
      <c r="L41" s="70"/>
    </row>
    <row r="42" spans="3:12" ht="13.5">
      <c r="C42" s="42" t="s">
        <v>79</v>
      </c>
      <c r="D42" s="84" t="s">
        <v>81</v>
      </c>
      <c r="E42" s="85"/>
      <c r="F42" s="36"/>
      <c r="G42" s="86">
        <v>2</v>
      </c>
      <c r="H42" s="96">
        <v>2</v>
      </c>
      <c r="I42" s="60">
        <f>H42*1</f>
        <v>2</v>
      </c>
      <c r="J42" s="64">
        <v>2</v>
      </c>
      <c r="K42" s="33"/>
      <c r="L42" s="72"/>
    </row>
    <row r="43" spans="2:12" ht="13.5">
      <c r="B43" s="1" t="s">
        <v>27</v>
      </c>
      <c r="C43" s="233" t="s">
        <v>0</v>
      </c>
      <c r="D43" s="234"/>
      <c r="E43" s="234"/>
      <c r="F43" s="234"/>
      <c r="G43" s="235"/>
      <c r="H43" s="12"/>
      <c r="I43" s="61">
        <f>SUM(I40:I42)</f>
        <v>6</v>
      </c>
      <c r="J43" s="65">
        <f>SUM(J40:J42)</f>
        <v>6</v>
      </c>
      <c r="K43" s="49" t="s">
        <v>82</v>
      </c>
      <c r="L43" s="3" t="s">
        <v>9</v>
      </c>
    </row>
    <row r="44" spans="2:12" ht="13.5">
      <c r="B44" s="1" t="s">
        <v>27</v>
      </c>
      <c r="C44" s="233" t="s">
        <v>20</v>
      </c>
      <c r="D44" s="234"/>
      <c r="E44" s="234"/>
      <c r="F44" s="234"/>
      <c r="G44" s="235"/>
      <c r="H44" s="15"/>
      <c r="I44" s="61">
        <f>SUM(I39,I37,I33,I27,I21)</f>
        <v>42</v>
      </c>
      <c r="J44" s="65">
        <f>SUM(J39,J37,J33,J27,J21)</f>
        <v>36</v>
      </c>
      <c r="K44" s="48" t="str">
        <f>IF(J44&gt;=20,"○","×")</f>
        <v>○</v>
      </c>
      <c r="L44" s="3" t="s">
        <v>41</v>
      </c>
    </row>
    <row r="45" spans="2:12" ht="13.5">
      <c r="B45" s="1" t="s">
        <v>27</v>
      </c>
      <c r="C45" s="233" t="s">
        <v>25</v>
      </c>
      <c r="D45" s="234"/>
      <c r="E45" s="234"/>
      <c r="F45" s="234"/>
      <c r="G45" s="235"/>
      <c r="H45" s="16"/>
      <c r="I45" s="61">
        <f>SUM(I43:I44)</f>
        <v>48</v>
      </c>
      <c r="J45" s="65">
        <f>SUM(J43:J44)</f>
        <v>42</v>
      </c>
      <c r="K45" s="48" t="str">
        <f>IF(J45&gt;=5,"○","×")</f>
        <v>○</v>
      </c>
      <c r="L45" s="3" t="s">
        <v>42</v>
      </c>
    </row>
    <row r="46" spans="2:12" s="76" customFormat="1" ht="19.5" customHeight="1">
      <c r="B46" s="76" t="s">
        <v>27</v>
      </c>
      <c r="D46" s="97"/>
      <c r="H46" s="22"/>
      <c r="I46" s="98" t="s">
        <v>35</v>
      </c>
      <c r="J46" s="99"/>
      <c r="K46" s="100" t="str">
        <f>IF(J45&gt;=40,"○",IF(J45&lt;20,"×",""))</f>
        <v>○</v>
      </c>
      <c r="L46" s="101" t="s">
        <v>18</v>
      </c>
    </row>
    <row r="47" spans="2:12" s="76" customFormat="1" ht="19.5" customHeight="1">
      <c r="B47" s="76" t="s">
        <v>27</v>
      </c>
      <c r="D47" s="97"/>
      <c r="E47" s="102"/>
      <c r="F47" s="102"/>
      <c r="H47" s="22"/>
      <c r="I47" s="103" t="s">
        <v>36</v>
      </c>
      <c r="J47" s="104"/>
      <c r="K47" s="105">
        <f>IF(J45&gt;=30,IF(J45&lt;20,"○",""),"")</f>
      </c>
      <c r="L47" s="106" t="s">
        <v>19</v>
      </c>
    </row>
    <row r="48" spans="2:12" s="76" customFormat="1" ht="19.5" customHeight="1">
      <c r="B48" s="76" t="s">
        <v>27</v>
      </c>
      <c r="D48" s="97"/>
      <c r="H48" s="22"/>
      <c r="I48" s="107" t="s">
        <v>17</v>
      </c>
      <c r="J48" s="108"/>
      <c r="K48" s="109">
        <f>IF(J45&gt;=20,IF(J45&lt;20,"○",""),"")</f>
      </c>
      <c r="L48" s="110" t="s">
        <v>41</v>
      </c>
    </row>
    <row r="49" ht="11.25">
      <c r="B49" s="1" t="s">
        <v>27</v>
      </c>
    </row>
    <row r="50" spans="2:11" s="22" customFormat="1" ht="16.5" customHeight="1">
      <c r="B50" s="1" t="s">
        <v>27</v>
      </c>
      <c r="D50" s="23" t="s">
        <v>23</v>
      </c>
      <c r="E50" s="24"/>
      <c r="F50" s="24"/>
      <c r="G50" s="23"/>
      <c r="H50" s="23"/>
      <c r="I50" s="23"/>
      <c r="J50" s="23"/>
      <c r="K50" s="25"/>
    </row>
    <row r="51" spans="2:11" ht="11.25">
      <c r="B51" s="1" t="s">
        <v>27</v>
      </c>
      <c r="E51" s="7"/>
      <c r="F51" s="7"/>
      <c r="G51" s="7"/>
      <c r="H51" s="27"/>
      <c r="I51" s="7"/>
      <c r="J51" s="7"/>
      <c r="K51" s="6"/>
    </row>
    <row r="52" spans="2:11" ht="14.25">
      <c r="B52" s="1" t="s">
        <v>27</v>
      </c>
      <c r="G52" s="231" t="s">
        <v>7</v>
      </c>
      <c r="H52" s="231"/>
      <c r="I52" s="231"/>
      <c r="J52" s="230" t="s">
        <v>48</v>
      </c>
      <c r="K52" s="230"/>
    </row>
    <row r="53" spans="2:12" ht="13.5" customHeight="1">
      <c r="B53" s="1" t="s">
        <v>27</v>
      </c>
      <c r="G53" s="231" t="s">
        <v>8</v>
      </c>
      <c r="H53" s="231"/>
      <c r="I53" s="231"/>
      <c r="J53" s="232" t="s">
        <v>83</v>
      </c>
      <c r="K53" s="232"/>
      <c r="L53" s="232"/>
    </row>
    <row r="54" spans="2:12" ht="13.5" customHeight="1">
      <c r="B54" s="1" t="s">
        <v>27</v>
      </c>
      <c r="E54" s="8"/>
      <c r="F54" s="8"/>
      <c r="G54" s="21"/>
      <c r="H54" s="21"/>
      <c r="I54" s="28"/>
      <c r="J54" s="232"/>
      <c r="K54" s="232"/>
      <c r="L54" s="232"/>
    </row>
    <row r="55" spans="2:12" ht="13.5" customHeight="1">
      <c r="B55" s="1" t="s">
        <v>27</v>
      </c>
      <c r="G55" s="21"/>
      <c r="H55" s="21"/>
      <c r="J55" s="232" t="s">
        <v>49</v>
      </c>
      <c r="K55" s="232"/>
      <c r="L55" s="232"/>
    </row>
    <row r="56" spans="2:12" ht="13.5" customHeight="1">
      <c r="B56" s="1" t="s">
        <v>27</v>
      </c>
      <c r="G56" s="21"/>
      <c r="H56" s="21"/>
      <c r="I56" s="21"/>
      <c r="J56" s="232"/>
      <c r="K56" s="232"/>
      <c r="L56" s="232"/>
    </row>
    <row r="57" ht="11.25" customHeight="1">
      <c r="B57" s="1" t="s">
        <v>27</v>
      </c>
    </row>
    <row r="58" spans="5:6" ht="12.75" customHeight="1">
      <c r="E58" s="6"/>
      <c r="F58" s="6"/>
    </row>
  </sheetData>
  <sheetProtection/>
  <mergeCells count="20">
    <mergeCell ref="C14:E14"/>
    <mergeCell ref="D6:L6"/>
    <mergeCell ref="D7:L7"/>
    <mergeCell ref="E9:J9"/>
    <mergeCell ref="E10:G10"/>
    <mergeCell ref="J55:L56"/>
    <mergeCell ref="C43:G43"/>
    <mergeCell ref="C44:G44"/>
    <mergeCell ref="C45:G45"/>
    <mergeCell ref="G52:I52"/>
    <mergeCell ref="C1:L1"/>
    <mergeCell ref="J52:K52"/>
    <mergeCell ref="G53:I53"/>
    <mergeCell ref="J53:L54"/>
    <mergeCell ref="C39:G39"/>
    <mergeCell ref="C37:G37"/>
    <mergeCell ref="C33:G33"/>
    <mergeCell ref="C27:G27"/>
    <mergeCell ref="C21:G21"/>
    <mergeCell ref="E11:G11"/>
  </mergeCells>
  <conditionalFormatting sqref="K21 K39 K37 K33 K27 K44:K46">
    <cfRule type="cellIs" priority="1" dxfId="10" operator="equal" stopIfTrue="1">
      <formula>"×"</formula>
    </cfRule>
  </conditionalFormatting>
  <conditionalFormatting sqref="K47:K48">
    <cfRule type="cellIs" priority="2" dxfId="11" operator="equal" stopIfTrue="1">
      <formula>"×"</formula>
    </cfRule>
  </conditionalFormatting>
  <printOptions/>
  <pageMargins left="0.25" right="0.16" top="0.47" bottom="0.51" header="0.16" footer="0.33"/>
  <pageSetup horizontalDpi="600" verticalDpi="600" orientation="portrait" paperSize="9" scale="85" r:id="rId2"/>
  <headerFooter alignWithMargins="0">
    <oddHeader>&amp;R&amp;P/&amp;N</oddHeader>
  </headerFooter>
  <drawing r:id="rId1"/>
</worksheet>
</file>

<file path=xl/worksheets/sheet2.xml><?xml version="1.0" encoding="utf-8"?>
<worksheet xmlns="http://schemas.openxmlformats.org/spreadsheetml/2006/main" xmlns:r="http://schemas.openxmlformats.org/officeDocument/2006/relationships">
  <sheetPr codeName="Sheet1"/>
  <dimension ref="A1:L78"/>
  <sheetViews>
    <sheetView tabSelected="1" zoomScalePageLayoutView="0" workbookViewId="0" topLeftCell="A1">
      <selection activeCell="I23" sqref="I23"/>
    </sheetView>
  </sheetViews>
  <sheetFormatPr defaultColWidth="9.00390625" defaultRowHeight="13.5"/>
  <cols>
    <col min="1" max="1" width="2.75390625" style="44" customWidth="1"/>
    <col min="2" max="2" width="3.625" style="44" hidden="1" customWidth="1"/>
    <col min="3" max="3" width="2.75390625" style="44" customWidth="1"/>
    <col min="4" max="4" width="13.125" style="191" customWidth="1"/>
    <col min="5" max="5" width="23.50390625" style="44" customWidth="1"/>
    <col min="6" max="6" width="23.50390625" style="44" hidden="1" customWidth="1"/>
    <col min="7" max="7" width="8.50390625" style="44" customWidth="1"/>
    <col min="8" max="8" width="8.50390625" style="44" hidden="1" customWidth="1"/>
    <col min="9" max="9" width="11.00390625" style="44" customWidth="1"/>
    <col min="10" max="10" width="13.75390625" style="44" customWidth="1"/>
    <col min="11" max="11" width="13.625" style="44" customWidth="1"/>
    <col min="12" max="12" width="26.50390625" style="44" customWidth="1"/>
    <col min="13" max="13" width="2.50390625" style="44" customWidth="1"/>
    <col min="14" max="16384" width="9.00390625" style="44" customWidth="1"/>
  </cols>
  <sheetData>
    <row r="1" spans="1:12" s="192" customFormat="1" ht="13.5">
      <c r="A1" s="44"/>
      <c r="B1" s="44" t="s">
        <v>27</v>
      </c>
      <c r="C1" s="44"/>
      <c r="D1" s="191"/>
      <c r="E1" s="44"/>
      <c r="F1" s="44"/>
      <c r="G1" s="44"/>
      <c r="H1" s="44"/>
      <c r="I1" s="44"/>
      <c r="J1" s="44"/>
      <c r="K1" s="50"/>
      <c r="L1" s="50"/>
    </row>
    <row r="2" spans="1:12" s="192" customFormat="1" ht="13.5">
      <c r="A2" s="44"/>
      <c r="B2" s="44" t="s">
        <v>27</v>
      </c>
      <c r="C2" s="191"/>
      <c r="D2" s="191"/>
      <c r="E2" s="50"/>
      <c r="F2" s="50"/>
      <c r="G2" s="50"/>
      <c r="H2" s="50"/>
      <c r="I2" s="44"/>
      <c r="J2" s="44"/>
      <c r="K2" s="50"/>
      <c r="L2" s="193" t="s">
        <v>287</v>
      </c>
    </row>
    <row r="3" spans="1:12" s="192" customFormat="1" ht="13.5">
      <c r="A3" s="44"/>
      <c r="B3" s="44" t="s">
        <v>27</v>
      </c>
      <c r="C3" s="191"/>
      <c r="D3" s="191"/>
      <c r="E3" s="50"/>
      <c r="F3" s="50"/>
      <c r="G3" s="50"/>
      <c r="H3" s="50"/>
      <c r="I3" s="44"/>
      <c r="J3" s="44"/>
      <c r="K3" s="50"/>
      <c r="L3" s="194">
        <v>1</v>
      </c>
    </row>
    <row r="4" spans="2:12" s="195" customFormat="1" ht="19.5" customHeight="1">
      <c r="B4" s="44" t="s">
        <v>27</v>
      </c>
      <c r="D4" s="256" t="s">
        <v>34</v>
      </c>
      <c r="E4" s="256"/>
      <c r="F4" s="256"/>
      <c r="G4" s="256"/>
      <c r="H4" s="256"/>
      <c r="I4" s="256"/>
      <c r="J4" s="256"/>
      <c r="K4" s="256"/>
      <c r="L4" s="256"/>
    </row>
    <row r="5" spans="2:12" s="196" customFormat="1" ht="19.5" customHeight="1">
      <c r="B5" s="44" t="s">
        <v>27</v>
      </c>
      <c r="D5" s="256" t="s">
        <v>22</v>
      </c>
      <c r="E5" s="256"/>
      <c r="F5" s="256"/>
      <c r="G5" s="256"/>
      <c r="H5" s="256"/>
      <c r="I5" s="256"/>
      <c r="J5" s="256"/>
      <c r="K5" s="256"/>
      <c r="L5" s="256"/>
    </row>
    <row r="6" spans="2:12" s="196" customFormat="1" ht="16.5" customHeight="1">
      <c r="B6" s="44" t="s">
        <v>27</v>
      </c>
      <c r="D6" s="51"/>
      <c r="E6" s="51"/>
      <c r="F6" s="51"/>
      <c r="G6" s="51"/>
      <c r="H6" s="51"/>
      <c r="I6" s="51"/>
      <c r="J6" s="51"/>
      <c r="K6" s="51"/>
      <c r="L6" s="51"/>
    </row>
    <row r="7" spans="2:12" ht="33.75" customHeight="1">
      <c r="B7" s="44" t="s">
        <v>27</v>
      </c>
      <c r="C7" s="197" t="s">
        <v>2</v>
      </c>
      <c r="D7" s="198"/>
      <c r="E7" s="257" t="s">
        <v>224</v>
      </c>
      <c r="F7" s="258"/>
      <c r="G7" s="258"/>
      <c r="H7" s="258"/>
      <c r="I7" s="258"/>
      <c r="J7" s="259"/>
      <c r="K7" s="125" t="s">
        <v>11</v>
      </c>
      <c r="L7" s="136" t="s">
        <v>225</v>
      </c>
    </row>
    <row r="8" spans="2:12" ht="15" customHeight="1">
      <c r="B8" s="44" t="s">
        <v>27</v>
      </c>
      <c r="C8" s="197" t="s">
        <v>12</v>
      </c>
      <c r="D8" s="198"/>
      <c r="E8" s="260"/>
      <c r="F8" s="261"/>
      <c r="G8" s="262"/>
      <c r="H8" s="52"/>
      <c r="I8" s="126" t="s">
        <v>3</v>
      </c>
      <c r="J8" s="199"/>
      <c r="K8" s="124" t="s">
        <v>21</v>
      </c>
      <c r="L8" s="137" t="s">
        <v>288</v>
      </c>
    </row>
    <row r="9" spans="2:12" ht="15" customHeight="1">
      <c r="B9" s="44" t="s">
        <v>27</v>
      </c>
      <c r="C9" s="197" t="s">
        <v>5</v>
      </c>
      <c r="D9" s="198"/>
      <c r="E9" s="266"/>
      <c r="F9" s="267"/>
      <c r="G9" s="268"/>
      <c r="H9" s="53"/>
      <c r="I9" s="124" t="s">
        <v>4</v>
      </c>
      <c r="J9" s="200"/>
      <c r="K9" s="124" t="s">
        <v>101</v>
      </c>
      <c r="L9" s="201" t="str">
        <f>L10</f>
        <v>0915-20-0</v>
      </c>
    </row>
    <row r="10" spans="2:12" ht="13.5" customHeight="1">
      <c r="B10" s="44" t="s">
        <v>27</v>
      </c>
      <c r="C10" s="8"/>
      <c r="D10" s="8"/>
      <c r="E10" s="45"/>
      <c r="F10" s="45"/>
      <c r="G10" s="45"/>
      <c r="H10" s="45"/>
      <c r="I10" s="43"/>
      <c r="J10" s="46"/>
      <c r="K10" s="43"/>
      <c r="L10" s="135" t="s">
        <v>226</v>
      </c>
    </row>
    <row r="11" spans="2:12" ht="14.25">
      <c r="B11" s="22" t="s">
        <v>27</v>
      </c>
      <c r="C11" s="111"/>
      <c r="D11" s="111"/>
      <c r="E11" s="111"/>
      <c r="F11" s="111"/>
      <c r="G11" s="111"/>
      <c r="H11" s="112"/>
      <c r="I11" s="118" t="s">
        <v>100</v>
      </c>
      <c r="J11" s="114"/>
      <c r="K11" s="117"/>
      <c r="L11" s="43"/>
    </row>
    <row r="12" spans="2:12" ht="34.5" customHeight="1">
      <c r="B12" s="22" t="s">
        <v>27</v>
      </c>
      <c r="C12" s="111"/>
      <c r="D12" s="111"/>
      <c r="E12" s="111"/>
      <c r="F12" s="111"/>
      <c r="G12" s="111"/>
      <c r="H12" s="112"/>
      <c r="I12" s="119" t="s">
        <v>89</v>
      </c>
      <c r="J12" s="119" t="s">
        <v>90</v>
      </c>
      <c r="K12" s="119" t="str">
        <f>IF(0&lt;COUNTIF(K27:K76,"×"),"×",IF(J76&gt;=20,"○"))</f>
        <v>×</v>
      </c>
      <c r="L12" s="120" t="s">
        <v>91</v>
      </c>
    </row>
    <row r="13" spans="2:12" ht="14.25">
      <c r="B13" s="22" t="s">
        <v>27</v>
      </c>
      <c r="C13" s="111"/>
      <c r="D13" s="111"/>
      <c r="E13" s="111"/>
      <c r="F13" s="111"/>
      <c r="G13" s="111"/>
      <c r="H13" s="112"/>
      <c r="I13" s="121"/>
      <c r="J13" s="121"/>
      <c r="K13" s="122"/>
      <c r="L13" s="123"/>
    </row>
    <row r="14" spans="2:12" s="22" customFormat="1" ht="19.5" customHeight="1">
      <c r="B14" s="22" t="s">
        <v>27</v>
      </c>
      <c r="D14" s="202"/>
      <c r="I14" s="263" t="s">
        <v>92</v>
      </c>
      <c r="J14" s="203" t="s">
        <v>93</v>
      </c>
      <c r="K14" s="127" t="str">
        <f>IF(0&lt;COUNTIF(K27:K76,"×"),"×",IF(J76&gt;=40,"○",IF(J76&lt;20,"×","")))</f>
        <v>×</v>
      </c>
      <c r="L14" s="128" t="s">
        <v>18</v>
      </c>
    </row>
    <row r="15" spans="2:12" s="22" customFormat="1" ht="19.5" customHeight="1">
      <c r="B15" s="22" t="s">
        <v>27</v>
      </c>
      <c r="D15" s="202"/>
      <c r="E15" s="204"/>
      <c r="F15" s="204"/>
      <c r="I15" s="264"/>
      <c r="J15" s="205" t="s">
        <v>94</v>
      </c>
      <c r="K15" s="129" t="str">
        <f>IF(0&lt;COUNTIF(K27:K73,"×"),"×",IF(J76&gt;=30,IF(J76&lt;40,"○",""),""))</f>
        <v>×</v>
      </c>
      <c r="L15" s="130" t="s">
        <v>19</v>
      </c>
    </row>
    <row r="16" spans="2:12" s="22" customFormat="1" ht="19.5" customHeight="1">
      <c r="B16" s="22" t="s">
        <v>27</v>
      </c>
      <c r="D16" s="202"/>
      <c r="I16" s="265"/>
      <c r="J16" s="206" t="s">
        <v>95</v>
      </c>
      <c r="K16" s="131" t="str">
        <f>IF(0&lt;COUNTIF(K27:K76,"×"),"×",IF(J76&gt;=20,IF(J76&lt;30,"○",""),""))</f>
        <v>×</v>
      </c>
      <c r="L16" s="132" t="s">
        <v>41</v>
      </c>
    </row>
    <row r="17" spans="2:12" s="113" customFormat="1" ht="14.25">
      <c r="B17" s="22" t="s">
        <v>27</v>
      </c>
      <c r="C17" s="111"/>
      <c r="D17" s="111"/>
      <c r="E17" s="111"/>
      <c r="F17" s="111"/>
      <c r="G17" s="111"/>
      <c r="H17" s="112"/>
      <c r="I17" s="114"/>
      <c r="J17" s="114"/>
      <c r="K17" s="117"/>
      <c r="L17" s="43"/>
    </row>
    <row r="18" spans="2:11" s="22" customFormat="1" ht="16.5" customHeight="1">
      <c r="B18" s="44" t="s">
        <v>27</v>
      </c>
      <c r="D18" s="23" t="s">
        <v>99</v>
      </c>
      <c r="E18" s="24"/>
      <c r="F18" s="24"/>
      <c r="G18" s="23"/>
      <c r="H18" s="23"/>
      <c r="I18" s="23"/>
      <c r="J18" s="23"/>
      <c r="K18" s="25"/>
    </row>
    <row r="19" spans="2:11" ht="11.25">
      <c r="B19" s="44" t="s">
        <v>27</v>
      </c>
      <c r="E19" s="27"/>
      <c r="F19" s="27"/>
      <c r="G19" s="27"/>
      <c r="H19" s="27"/>
      <c r="I19" s="27"/>
      <c r="J19" s="27"/>
      <c r="K19" s="191"/>
    </row>
    <row r="20" spans="2:12" ht="14.25">
      <c r="B20" s="44" t="s">
        <v>27</v>
      </c>
      <c r="G20" s="231" t="s">
        <v>7</v>
      </c>
      <c r="H20" s="231"/>
      <c r="I20" s="231"/>
      <c r="J20" s="270" t="s">
        <v>289</v>
      </c>
      <c r="K20" s="270"/>
      <c r="L20" s="207"/>
    </row>
    <row r="21" spans="2:12" ht="13.5" customHeight="1">
      <c r="B21" s="44" t="s">
        <v>27</v>
      </c>
      <c r="G21" s="231" t="s">
        <v>8</v>
      </c>
      <c r="H21" s="231"/>
      <c r="I21" s="231"/>
      <c r="J21" s="269" t="s">
        <v>290</v>
      </c>
      <c r="K21" s="269"/>
      <c r="L21" s="269"/>
    </row>
    <row r="22" spans="2:12" ht="13.5" customHeight="1">
      <c r="B22" s="44" t="s">
        <v>27</v>
      </c>
      <c r="E22" s="8"/>
      <c r="F22" s="8"/>
      <c r="G22" s="21"/>
      <c r="H22" s="21"/>
      <c r="I22" s="28"/>
      <c r="J22" s="269"/>
      <c r="K22" s="269"/>
      <c r="L22" s="269"/>
    </row>
    <row r="23" spans="2:12" ht="13.5" customHeight="1">
      <c r="B23" s="44" t="s">
        <v>27</v>
      </c>
      <c r="G23" s="21"/>
      <c r="H23" s="21"/>
      <c r="J23" s="269"/>
      <c r="K23" s="269"/>
      <c r="L23" s="269"/>
    </row>
    <row r="24" spans="2:12" ht="13.5" customHeight="1">
      <c r="B24" s="44" t="s">
        <v>27</v>
      </c>
      <c r="G24" s="21"/>
      <c r="H24" s="21"/>
      <c r="I24" s="21"/>
      <c r="J24" s="269"/>
      <c r="K24" s="269"/>
      <c r="L24" s="269"/>
    </row>
    <row r="25" spans="2:3" ht="13.5" customHeight="1">
      <c r="B25" s="44" t="s">
        <v>27</v>
      </c>
      <c r="C25" s="47" t="s">
        <v>26</v>
      </c>
    </row>
    <row r="26" spans="2:12" ht="16.5" customHeight="1">
      <c r="B26" s="44" t="s">
        <v>27</v>
      </c>
      <c r="C26" s="233" t="s">
        <v>15</v>
      </c>
      <c r="D26" s="234"/>
      <c r="E26" s="235"/>
      <c r="F26" s="190"/>
      <c r="G26" s="54" t="s">
        <v>14</v>
      </c>
      <c r="H26" s="54"/>
      <c r="I26" s="54" t="s">
        <v>16</v>
      </c>
      <c r="J26" s="54" t="s">
        <v>1</v>
      </c>
      <c r="K26" s="54" t="s">
        <v>10</v>
      </c>
      <c r="L26" s="208" t="s">
        <v>13</v>
      </c>
    </row>
    <row r="27" spans="2:12" ht="13.5">
      <c r="B27" s="44" t="s">
        <v>27</v>
      </c>
      <c r="C27" s="209" t="s">
        <v>33</v>
      </c>
      <c r="D27" s="251" t="s">
        <v>227</v>
      </c>
      <c r="E27" s="252"/>
      <c r="F27" s="34"/>
      <c r="G27" s="10" t="s">
        <v>228</v>
      </c>
      <c r="H27" s="10" t="s">
        <v>228</v>
      </c>
      <c r="I27" s="210">
        <f>H27*1</f>
        <v>2</v>
      </c>
      <c r="J27" s="211"/>
      <c r="K27" s="13"/>
      <c r="L27" s="221"/>
    </row>
    <row r="28" spans="3:12" ht="13.5">
      <c r="C28" s="212" t="s">
        <v>229</v>
      </c>
      <c r="D28" s="249" t="s">
        <v>230</v>
      </c>
      <c r="E28" s="250"/>
      <c r="F28" s="35"/>
      <c r="G28" s="11" t="s">
        <v>228</v>
      </c>
      <c r="H28" s="11" t="s">
        <v>228</v>
      </c>
      <c r="I28" s="213">
        <f>H28*1</f>
        <v>2</v>
      </c>
      <c r="J28" s="214"/>
      <c r="K28" s="14"/>
      <c r="L28" s="222"/>
    </row>
    <row r="29" spans="3:12" ht="13.5">
      <c r="C29" s="212" t="s">
        <v>229</v>
      </c>
      <c r="D29" s="249" t="s">
        <v>231</v>
      </c>
      <c r="E29" s="250"/>
      <c r="F29" s="35"/>
      <c r="G29" s="11" t="s">
        <v>232</v>
      </c>
      <c r="H29" s="11" t="s">
        <v>139</v>
      </c>
      <c r="I29" s="213">
        <f>H29*1</f>
        <v>3</v>
      </c>
      <c r="J29" s="214"/>
      <c r="K29" s="14"/>
      <c r="L29" s="222"/>
    </row>
    <row r="30" spans="3:12" ht="13.5">
      <c r="C30" s="212" t="s">
        <v>229</v>
      </c>
      <c r="D30" s="249" t="s">
        <v>233</v>
      </c>
      <c r="E30" s="250"/>
      <c r="F30" s="35"/>
      <c r="G30" s="11" t="s">
        <v>139</v>
      </c>
      <c r="H30" s="11" t="s">
        <v>232</v>
      </c>
      <c r="I30" s="213">
        <f>H30*1</f>
        <v>3</v>
      </c>
      <c r="J30" s="214"/>
      <c r="K30" s="14"/>
      <c r="L30" s="223"/>
    </row>
    <row r="31" spans="2:12" s="177" customFormat="1" ht="15" customHeight="1">
      <c r="B31" s="177" t="s">
        <v>27</v>
      </c>
      <c r="C31" s="253" t="s">
        <v>0</v>
      </c>
      <c r="D31" s="254"/>
      <c r="E31" s="254"/>
      <c r="F31" s="254"/>
      <c r="G31" s="255"/>
      <c r="H31" s="12"/>
      <c r="I31" s="216">
        <f>SUM(I27:I30)</f>
        <v>10</v>
      </c>
      <c r="J31" s="134">
        <f>SUM(J27:J30)</f>
        <v>0</v>
      </c>
      <c r="K31" s="16" t="str">
        <f>IF(J31&gt;=3,"○","×")</f>
        <v>×</v>
      </c>
      <c r="L31" s="225" t="s">
        <v>96</v>
      </c>
    </row>
    <row r="32" spans="2:12" ht="13.5">
      <c r="B32" s="44" t="s">
        <v>27</v>
      </c>
      <c r="C32" s="209" t="s">
        <v>32</v>
      </c>
      <c r="D32" s="251" t="s">
        <v>234</v>
      </c>
      <c r="E32" s="252"/>
      <c r="F32" s="34"/>
      <c r="G32" s="10" t="s">
        <v>235</v>
      </c>
      <c r="H32" s="10" t="s">
        <v>137</v>
      </c>
      <c r="I32" s="210">
        <f>H32*1</f>
        <v>2</v>
      </c>
      <c r="J32" s="211"/>
      <c r="K32" s="13"/>
      <c r="L32" s="226"/>
    </row>
    <row r="33" spans="3:12" ht="13.5">
      <c r="C33" s="212" t="s">
        <v>236</v>
      </c>
      <c r="D33" s="249" t="s">
        <v>237</v>
      </c>
      <c r="E33" s="250"/>
      <c r="F33" s="35"/>
      <c r="G33" s="11" t="s">
        <v>137</v>
      </c>
      <c r="H33" s="11" t="s">
        <v>238</v>
      </c>
      <c r="I33" s="213">
        <f>H33*1</f>
        <v>2</v>
      </c>
      <c r="J33" s="214"/>
      <c r="K33" s="14"/>
      <c r="L33" s="222"/>
    </row>
    <row r="34" spans="3:12" ht="13.5">
      <c r="C34" s="212" t="s">
        <v>32</v>
      </c>
      <c r="D34" s="249" t="s">
        <v>239</v>
      </c>
      <c r="E34" s="250"/>
      <c r="F34" s="35"/>
      <c r="G34" s="11" t="s">
        <v>235</v>
      </c>
      <c r="H34" s="11" t="s">
        <v>137</v>
      </c>
      <c r="I34" s="213">
        <f aca="true" t="shared" si="0" ref="I34:I44">H34*1</f>
        <v>2</v>
      </c>
      <c r="J34" s="214"/>
      <c r="K34" s="14"/>
      <c r="L34" s="222"/>
    </row>
    <row r="35" spans="3:12" ht="13.5">
      <c r="C35" s="212" t="s">
        <v>32</v>
      </c>
      <c r="D35" s="249" t="s">
        <v>142</v>
      </c>
      <c r="E35" s="250"/>
      <c r="F35" s="35"/>
      <c r="G35" s="11" t="s">
        <v>235</v>
      </c>
      <c r="H35" s="11" t="s">
        <v>137</v>
      </c>
      <c r="I35" s="213">
        <f t="shared" si="0"/>
        <v>2</v>
      </c>
      <c r="J35" s="214"/>
      <c r="K35" s="14"/>
      <c r="L35" s="222"/>
    </row>
    <row r="36" spans="3:12" ht="13.5">
      <c r="C36" s="212" t="s">
        <v>32</v>
      </c>
      <c r="D36" s="249" t="s">
        <v>240</v>
      </c>
      <c r="E36" s="250"/>
      <c r="F36" s="35"/>
      <c r="G36" s="11" t="s">
        <v>137</v>
      </c>
      <c r="H36" s="11" t="s">
        <v>235</v>
      </c>
      <c r="I36" s="213">
        <f>H36*1</f>
        <v>2</v>
      </c>
      <c r="J36" s="214"/>
      <c r="K36" s="14"/>
      <c r="L36" s="222"/>
    </row>
    <row r="37" spans="3:12" ht="13.5">
      <c r="C37" s="212" t="s">
        <v>236</v>
      </c>
      <c r="D37" s="249" t="s">
        <v>241</v>
      </c>
      <c r="E37" s="250"/>
      <c r="F37" s="35"/>
      <c r="G37" s="11" t="s">
        <v>242</v>
      </c>
      <c r="H37" s="11" t="s">
        <v>235</v>
      </c>
      <c r="I37" s="213">
        <f t="shared" si="0"/>
        <v>2</v>
      </c>
      <c r="J37" s="214"/>
      <c r="K37" s="14"/>
      <c r="L37" s="222"/>
    </row>
    <row r="38" spans="3:12" ht="13.5">
      <c r="C38" s="212" t="s">
        <v>32</v>
      </c>
      <c r="D38" s="249" t="s">
        <v>243</v>
      </c>
      <c r="E38" s="250"/>
      <c r="F38" s="35"/>
      <c r="G38" s="11" t="s">
        <v>244</v>
      </c>
      <c r="H38" s="11" t="s">
        <v>245</v>
      </c>
      <c r="I38" s="213">
        <f t="shared" si="0"/>
        <v>1</v>
      </c>
      <c r="J38" s="214"/>
      <c r="K38" s="14"/>
      <c r="L38" s="222"/>
    </row>
    <row r="39" spans="3:12" ht="13.5">
      <c r="C39" s="212" t="s">
        <v>236</v>
      </c>
      <c r="D39" s="249" t="s">
        <v>246</v>
      </c>
      <c r="E39" s="250"/>
      <c r="F39" s="35"/>
      <c r="G39" s="11" t="s">
        <v>139</v>
      </c>
      <c r="H39" s="11" t="s">
        <v>238</v>
      </c>
      <c r="I39" s="213">
        <f>H39*1</f>
        <v>2</v>
      </c>
      <c r="J39" s="214"/>
      <c r="K39" s="14"/>
      <c r="L39" s="222"/>
    </row>
    <row r="40" spans="3:12" ht="13.5">
      <c r="C40" s="212" t="s">
        <v>32</v>
      </c>
      <c r="D40" s="249" t="s">
        <v>247</v>
      </c>
      <c r="E40" s="250"/>
      <c r="F40" s="35"/>
      <c r="G40" s="11" t="s">
        <v>139</v>
      </c>
      <c r="H40" s="11" t="s">
        <v>141</v>
      </c>
      <c r="I40" s="213">
        <f t="shared" si="0"/>
        <v>1</v>
      </c>
      <c r="J40" s="214"/>
      <c r="K40" s="14"/>
      <c r="L40" s="222"/>
    </row>
    <row r="41" spans="3:12" ht="13.5">
      <c r="C41" s="212" t="s">
        <v>32</v>
      </c>
      <c r="D41" s="249" t="s">
        <v>176</v>
      </c>
      <c r="E41" s="250"/>
      <c r="F41" s="35"/>
      <c r="G41" s="11" t="s">
        <v>139</v>
      </c>
      <c r="H41" s="11" t="s">
        <v>137</v>
      </c>
      <c r="I41" s="213">
        <f t="shared" si="0"/>
        <v>2</v>
      </c>
      <c r="J41" s="214"/>
      <c r="K41" s="14"/>
      <c r="L41" s="222"/>
    </row>
    <row r="42" spans="3:12" ht="13.5">
      <c r="C42" s="212" t="s">
        <v>143</v>
      </c>
      <c r="D42" s="249" t="s">
        <v>248</v>
      </c>
      <c r="E42" s="250"/>
      <c r="F42" s="35"/>
      <c r="G42" s="11" t="s">
        <v>235</v>
      </c>
      <c r="H42" s="11" t="s">
        <v>137</v>
      </c>
      <c r="I42" s="213">
        <f>H42*1</f>
        <v>2</v>
      </c>
      <c r="J42" s="214"/>
      <c r="K42" s="14"/>
      <c r="L42" s="222"/>
    </row>
    <row r="43" spans="3:12" ht="13.5">
      <c r="C43" s="212" t="s">
        <v>249</v>
      </c>
      <c r="D43" s="249" t="s">
        <v>250</v>
      </c>
      <c r="E43" s="250"/>
      <c r="F43" s="35"/>
      <c r="G43" s="11" t="s">
        <v>251</v>
      </c>
      <c r="H43" s="11" t="s">
        <v>137</v>
      </c>
      <c r="I43" s="213">
        <f t="shared" si="0"/>
        <v>2</v>
      </c>
      <c r="J43" s="214"/>
      <c r="K43" s="14"/>
      <c r="L43" s="222"/>
    </row>
    <row r="44" spans="3:12" ht="13.5">
      <c r="C44" s="212" t="s">
        <v>144</v>
      </c>
      <c r="D44" s="249" t="s">
        <v>252</v>
      </c>
      <c r="E44" s="250"/>
      <c r="F44" s="35"/>
      <c r="G44" s="11" t="s">
        <v>238</v>
      </c>
      <c r="H44" s="11" t="s">
        <v>137</v>
      </c>
      <c r="I44" s="213">
        <f t="shared" si="0"/>
        <v>2</v>
      </c>
      <c r="J44" s="214"/>
      <c r="K44" s="14"/>
      <c r="L44" s="222"/>
    </row>
    <row r="45" spans="3:12" ht="13.5">
      <c r="C45" s="212" t="s">
        <v>144</v>
      </c>
      <c r="D45" s="249" t="s">
        <v>253</v>
      </c>
      <c r="E45" s="250"/>
      <c r="F45" s="35"/>
      <c r="G45" s="11" t="s">
        <v>251</v>
      </c>
      <c r="H45" s="11" t="s">
        <v>245</v>
      </c>
      <c r="I45" s="213">
        <f>H45*1</f>
        <v>1</v>
      </c>
      <c r="J45" s="214"/>
      <c r="K45" s="14"/>
      <c r="L45" s="222"/>
    </row>
    <row r="46" spans="3:12" ht="13.5">
      <c r="C46" s="212" t="s">
        <v>254</v>
      </c>
      <c r="D46" s="249" t="s">
        <v>255</v>
      </c>
      <c r="E46" s="250"/>
      <c r="F46" s="35"/>
      <c r="G46" s="11" t="s">
        <v>139</v>
      </c>
      <c r="H46" s="11" t="s">
        <v>245</v>
      </c>
      <c r="I46" s="213">
        <f>H46*1</f>
        <v>1</v>
      </c>
      <c r="J46" s="214"/>
      <c r="K46" s="14"/>
      <c r="L46" s="222"/>
    </row>
    <row r="47" spans="2:12" s="177" customFormat="1" ht="15" customHeight="1">
      <c r="B47" s="177" t="s">
        <v>27</v>
      </c>
      <c r="C47" s="253" t="s">
        <v>0</v>
      </c>
      <c r="D47" s="254"/>
      <c r="E47" s="254"/>
      <c r="F47" s="254"/>
      <c r="G47" s="255"/>
      <c r="H47" s="12"/>
      <c r="I47" s="216">
        <f>SUM(I32:I46)</f>
        <v>26</v>
      </c>
      <c r="J47" s="134">
        <f>SUM(J32:J46)</f>
        <v>0</v>
      </c>
      <c r="K47" s="16" t="str">
        <f>IF(J47&gt;=2,"○","×")</f>
        <v>×</v>
      </c>
      <c r="L47" s="225" t="s">
        <v>97</v>
      </c>
    </row>
    <row r="48" spans="2:12" ht="13.5">
      <c r="B48" s="44" t="s">
        <v>27</v>
      </c>
      <c r="C48" s="218" t="s">
        <v>256</v>
      </c>
      <c r="D48" s="251" t="s">
        <v>257</v>
      </c>
      <c r="E48" s="252"/>
      <c r="F48" s="34"/>
      <c r="G48" s="10" t="s">
        <v>228</v>
      </c>
      <c r="H48" s="10" t="s">
        <v>228</v>
      </c>
      <c r="I48" s="210">
        <f>H48*1</f>
        <v>2</v>
      </c>
      <c r="J48" s="211"/>
      <c r="K48" s="13"/>
      <c r="L48" s="226"/>
    </row>
    <row r="49" spans="3:12" ht="13.5">
      <c r="C49" s="219" t="s">
        <v>256</v>
      </c>
      <c r="D49" s="249" t="s">
        <v>258</v>
      </c>
      <c r="E49" s="250"/>
      <c r="F49" s="35"/>
      <c r="G49" s="11" t="s">
        <v>228</v>
      </c>
      <c r="H49" s="11" t="s">
        <v>232</v>
      </c>
      <c r="I49" s="213">
        <f>H49*1</f>
        <v>3</v>
      </c>
      <c r="J49" s="214"/>
      <c r="K49" s="14"/>
      <c r="L49" s="222"/>
    </row>
    <row r="50" spans="3:12" ht="13.5">
      <c r="C50" s="219" t="s">
        <v>256</v>
      </c>
      <c r="D50" s="249" t="s">
        <v>259</v>
      </c>
      <c r="E50" s="250"/>
      <c r="F50" s="35"/>
      <c r="G50" s="11" t="s">
        <v>232</v>
      </c>
      <c r="H50" s="11" t="s">
        <v>232</v>
      </c>
      <c r="I50" s="213">
        <f aca="true" t="shared" si="1" ref="I50:I58">H50*1</f>
        <v>3</v>
      </c>
      <c r="J50" s="214"/>
      <c r="K50" s="14"/>
      <c r="L50" s="222"/>
    </row>
    <row r="51" spans="3:12" ht="13.5">
      <c r="C51" s="219" t="s">
        <v>256</v>
      </c>
      <c r="D51" s="249" t="s">
        <v>260</v>
      </c>
      <c r="E51" s="250"/>
      <c r="F51" s="35"/>
      <c r="G51" s="11" t="s">
        <v>232</v>
      </c>
      <c r="H51" s="11" t="s">
        <v>228</v>
      </c>
      <c r="I51" s="213">
        <f t="shared" si="1"/>
        <v>2</v>
      </c>
      <c r="J51" s="214"/>
      <c r="K51" s="14"/>
      <c r="L51" s="222"/>
    </row>
    <row r="52" spans="3:12" ht="13.5">
      <c r="C52" s="219" t="s">
        <v>256</v>
      </c>
      <c r="D52" s="249" t="s">
        <v>261</v>
      </c>
      <c r="E52" s="250"/>
      <c r="F52" s="35"/>
      <c r="G52" s="11" t="s">
        <v>232</v>
      </c>
      <c r="H52" s="11" t="s">
        <v>228</v>
      </c>
      <c r="I52" s="213">
        <f t="shared" si="1"/>
        <v>2</v>
      </c>
      <c r="J52" s="214"/>
      <c r="K52" s="14"/>
      <c r="L52" s="222"/>
    </row>
    <row r="53" spans="3:12" ht="13.5">
      <c r="C53" s="219" t="s">
        <v>262</v>
      </c>
      <c r="D53" s="249" t="s">
        <v>263</v>
      </c>
      <c r="E53" s="250"/>
      <c r="F53" s="35"/>
      <c r="G53" s="11" t="s">
        <v>228</v>
      </c>
      <c r="H53" s="11" t="s">
        <v>228</v>
      </c>
      <c r="I53" s="213">
        <f t="shared" si="1"/>
        <v>2</v>
      </c>
      <c r="J53" s="214"/>
      <c r="K53" s="14"/>
      <c r="L53" s="222"/>
    </row>
    <row r="54" spans="3:12" ht="13.5">
      <c r="C54" s="219" t="s">
        <v>262</v>
      </c>
      <c r="D54" s="249" t="s">
        <v>264</v>
      </c>
      <c r="E54" s="250"/>
      <c r="F54" s="35"/>
      <c r="G54" s="11" t="s">
        <v>232</v>
      </c>
      <c r="H54" s="11" t="s">
        <v>232</v>
      </c>
      <c r="I54" s="213">
        <f t="shared" si="1"/>
        <v>3</v>
      </c>
      <c r="J54" s="214"/>
      <c r="K54" s="14"/>
      <c r="L54" s="222"/>
    </row>
    <row r="55" spans="3:12" ht="13.5">
      <c r="C55" s="219" t="s">
        <v>262</v>
      </c>
      <c r="D55" s="249" t="s">
        <v>265</v>
      </c>
      <c r="E55" s="250"/>
      <c r="F55" s="35"/>
      <c r="G55" s="11" t="s">
        <v>232</v>
      </c>
      <c r="H55" s="11" t="s">
        <v>232</v>
      </c>
      <c r="I55" s="213">
        <f t="shared" si="1"/>
        <v>3</v>
      </c>
      <c r="J55" s="214"/>
      <c r="K55" s="14"/>
      <c r="L55" s="222"/>
    </row>
    <row r="56" spans="3:12" ht="13.5">
      <c r="C56" s="219" t="s">
        <v>262</v>
      </c>
      <c r="D56" s="249" t="s">
        <v>266</v>
      </c>
      <c r="E56" s="250"/>
      <c r="F56" s="35"/>
      <c r="G56" s="11" t="s">
        <v>232</v>
      </c>
      <c r="H56" s="11" t="s">
        <v>228</v>
      </c>
      <c r="I56" s="213">
        <f t="shared" si="1"/>
        <v>2</v>
      </c>
      <c r="J56" s="214"/>
      <c r="K56" s="14"/>
      <c r="L56" s="222"/>
    </row>
    <row r="57" spans="3:12" ht="13.5">
      <c r="C57" s="219" t="s">
        <v>267</v>
      </c>
      <c r="D57" s="249" t="s">
        <v>268</v>
      </c>
      <c r="E57" s="250"/>
      <c r="F57" s="35"/>
      <c r="G57" s="11" t="s">
        <v>228</v>
      </c>
      <c r="H57" s="11" t="s">
        <v>228</v>
      </c>
      <c r="I57" s="213">
        <f t="shared" si="1"/>
        <v>2</v>
      </c>
      <c r="J57" s="214"/>
      <c r="K57" s="14"/>
      <c r="L57" s="222"/>
    </row>
    <row r="58" spans="3:12" ht="13.5">
      <c r="C58" s="219" t="s">
        <v>267</v>
      </c>
      <c r="D58" s="249" t="s">
        <v>269</v>
      </c>
      <c r="E58" s="250"/>
      <c r="F58" s="35"/>
      <c r="G58" s="11" t="s">
        <v>232</v>
      </c>
      <c r="H58" s="11" t="s">
        <v>228</v>
      </c>
      <c r="I58" s="213">
        <f t="shared" si="1"/>
        <v>2</v>
      </c>
      <c r="J58" s="214"/>
      <c r="K58" s="14"/>
      <c r="L58" s="222"/>
    </row>
    <row r="59" spans="2:12" s="177" customFormat="1" ht="15" customHeight="1">
      <c r="B59" s="177" t="s">
        <v>27</v>
      </c>
      <c r="C59" s="253" t="s">
        <v>0</v>
      </c>
      <c r="D59" s="254"/>
      <c r="E59" s="254"/>
      <c r="F59" s="254"/>
      <c r="G59" s="255"/>
      <c r="H59" s="12"/>
      <c r="I59" s="216">
        <f>SUM(I48:I58)</f>
        <v>26</v>
      </c>
      <c r="J59" s="134">
        <f>SUM(J48:J58)</f>
        <v>0</v>
      </c>
      <c r="K59" s="16" t="str">
        <f>IF(J59&gt;=3,"○","×")</f>
        <v>×</v>
      </c>
      <c r="L59" s="225" t="s">
        <v>96</v>
      </c>
    </row>
    <row r="60" spans="2:12" ht="13.5">
      <c r="B60" s="44" t="s">
        <v>27</v>
      </c>
      <c r="C60" s="209" t="s">
        <v>270</v>
      </c>
      <c r="D60" s="251" t="s">
        <v>271</v>
      </c>
      <c r="E60" s="252"/>
      <c r="F60" s="34"/>
      <c r="G60" s="10" t="s">
        <v>272</v>
      </c>
      <c r="H60" s="10" t="s">
        <v>141</v>
      </c>
      <c r="I60" s="210">
        <f>H60*1</f>
        <v>1</v>
      </c>
      <c r="J60" s="211"/>
      <c r="K60" s="13"/>
      <c r="L60" s="226"/>
    </row>
    <row r="61" spans="3:12" ht="13.5">
      <c r="C61" s="212" t="s">
        <v>273</v>
      </c>
      <c r="D61" s="249" t="s">
        <v>274</v>
      </c>
      <c r="E61" s="250"/>
      <c r="F61" s="35"/>
      <c r="G61" s="11" t="s">
        <v>232</v>
      </c>
      <c r="H61" s="11" t="s">
        <v>228</v>
      </c>
      <c r="I61" s="213">
        <f>H61*1</f>
        <v>2</v>
      </c>
      <c r="J61" s="214"/>
      <c r="K61" s="14"/>
      <c r="L61" s="222"/>
    </row>
    <row r="62" spans="2:12" s="177" customFormat="1" ht="15" customHeight="1">
      <c r="B62" s="177" t="s">
        <v>27</v>
      </c>
      <c r="C62" s="253" t="s">
        <v>0</v>
      </c>
      <c r="D62" s="254"/>
      <c r="E62" s="254"/>
      <c r="F62" s="254"/>
      <c r="G62" s="255"/>
      <c r="H62" s="12"/>
      <c r="I62" s="216">
        <f>SUM(I60:I61)</f>
        <v>3</v>
      </c>
      <c r="J62" s="134">
        <f>SUM(J60:J61)</f>
        <v>0</v>
      </c>
      <c r="K62" s="16" t="str">
        <f>IF(J62&gt;=1,"○","×")</f>
        <v>×</v>
      </c>
      <c r="L62" s="225" t="s">
        <v>40</v>
      </c>
    </row>
    <row r="63" spans="2:12" ht="13.5">
      <c r="B63" s="44" t="s">
        <v>27</v>
      </c>
      <c r="C63" s="209" t="s">
        <v>29</v>
      </c>
      <c r="D63" s="251" t="s">
        <v>149</v>
      </c>
      <c r="E63" s="252"/>
      <c r="F63" s="34"/>
      <c r="G63" s="10" t="s">
        <v>137</v>
      </c>
      <c r="H63" s="10" t="s">
        <v>141</v>
      </c>
      <c r="I63" s="210">
        <f>H63*1</f>
        <v>1</v>
      </c>
      <c r="J63" s="211"/>
      <c r="K63" s="13"/>
      <c r="L63" s="226"/>
    </row>
    <row r="64" spans="2:12" s="177" customFormat="1" ht="15" customHeight="1">
      <c r="B64" s="177" t="s">
        <v>27</v>
      </c>
      <c r="C64" s="253" t="s">
        <v>0</v>
      </c>
      <c r="D64" s="254"/>
      <c r="E64" s="254"/>
      <c r="F64" s="254"/>
      <c r="G64" s="255"/>
      <c r="H64" s="12"/>
      <c r="I64" s="216">
        <f>SUM(I63:I63)</f>
        <v>1</v>
      </c>
      <c r="J64" s="134">
        <f>SUM(J63:J63)</f>
        <v>0</v>
      </c>
      <c r="K64" s="16" t="str">
        <f>IF(J64&gt;=1,"○","×")</f>
        <v>×</v>
      </c>
      <c r="L64" s="225" t="s">
        <v>6</v>
      </c>
    </row>
    <row r="65" spans="2:12" ht="13.5">
      <c r="B65" s="44" t="s">
        <v>27</v>
      </c>
      <c r="C65" s="220" t="s">
        <v>275</v>
      </c>
      <c r="D65" s="251" t="s">
        <v>276</v>
      </c>
      <c r="E65" s="252"/>
      <c r="F65" s="56"/>
      <c r="G65" s="10" t="s">
        <v>277</v>
      </c>
      <c r="H65" s="10" t="s">
        <v>228</v>
      </c>
      <c r="I65" s="210">
        <f aca="true" t="shared" si="2" ref="I65:I73">H65*1</f>
        <v>2</v>
      </c>
      <c r="J65" s="211"/>
      <c r="K65" s="13"/>
      <c r="L65" s="226"/>
    </row>
    <row r="66" spans="3:12" ht="13.5">
      <c r="C66" s="212" t="s">
        <v>275</v>
      </c>
      <c r="D66" s="249" t="s">
        <v>278</v>
      </c>
      <c r="E66" s="250"/>
      <c r="F66" s="35"/>
      <c r="G66" s="11" t="s">
        <v>277</v>
      </c>
      <c r="H66" s="11" t="s">
        <v>228</v>
      </c>
      <c r="I66" s="213">
        <f t="shared" si="2"/>
        <v>2</v>
      </c>
      <c r="J66" s="214"/>
      <c r="K66" s="14"/>
      <c r="L66" s="222"/>
    </row>
    <row r="67" spans="3:12" ht="13.5">
      <c r="C67" s="217" t="s">
        <v>275</v>
      </c>
      <c r="D67" s="249" t="s">
        <v>279</v>
      </c>
      <c r="E67" s="250"/>
      <c r="F67" s="41"/>
      <c r="G67" s="32" t="s">
        <v>277</v>
      </c>
      <c r="H67" s="32" t="s">
        <v>277</v>
      </c>
      <c r="I67" s="213">
        <f t="shared" si="2"/>
        <v>1</v>
      </c>
      <c r="J67" s="215"/>
      <c r="K67" s="33"/>
      <c r="L67" s="224"/>
    </row>
    <row r="68" spans="3:12" ht="13.5">
      <c r="C68" s="212" t="s">
        <v>275</v>
      </c>
      <c r="D68" s="249" t="s">
        <v>280</v>
      </c>
      <c r="E68" s="250"/>
      <c r="F68" s="35"/>
      <c r="G68" s="11" t="s">
        <v>228</v>
      </c>
      <c r="H68" s="11" t="s">
        <v>228</v>
      </c>
      <c r="I68" s="213">
        <f t="shared" si="2"/>
        <v>2</v>
      </c>
      <c r="J68" s="214"/>
      <c r="K68" s="14"/>
      <c r="L68" s="222"/>
    </row>
    <row r="69" spans="3:12" ht="13.5">
      <c r="C69" s="217" t="s">
        <v>275</v>
      </c>
      <c r="D69" s="249" t="s">
        <v>281</v>
      </c>
      <c r="E69" s="250"/>
      <c r="F69" s="41"/>
      <c r="G69" s="32" t="s">
        <v>228</v>
      </c>
      <c r="H69" s="32" t="s">
        <v>228</v>
      </c>
      <c r="I69" s="213">
        <f t="shared" si="2"/>
        <v>2</v>
      </c>
      <c r="J69" s="215"/>
      <c r="K69" s="33"/>
      <c r="L69" s="224"/>
    </row>
    <row r="70" spans="3:12" ht="13.5">
      <c r="C70" s="212" t="s">
        <v>275</v>
      </c>
      <c r="D70" s="249" t="s">
        <v>282</v>
      </c>
      <c r="E70" s="250"/>
      <c r="F70" s="35"/>
      <c r="G70" s="11" t="s">
        <v>232</v>
      </c>
      <c r="H70" s="11" t="s">
        <v>277</v>
      </c>
      <c r="I70" s="213">
        <f t="shared" si="2"/>
        <v>1</v>
      </c>
      <c r="J70" s="214"/>
      <c r="K70" s="14"/>
      <c r="L70" s="222"/>
    </row>
    <row r="71" spans="3:12" ht="13.5">
      <c r="C71" s="217" t="s">
        <v>275</v>
      </c>
      <c r="D71" s="249" t="s">
        <v>283</v>
      </c>
      <c r="E71" s="250"/>
      <c r="F71" s="41"/>
      <c r="G71" s="32" t="s">
        <v>232</v>
      </c>
      <c r="H71" s="32" t="s">
        <v>277</v>
      </c>
      <c r="I71" s="213">
        <f t="shared" si="2"/>
        <v>1</v>
      </c>
      <c r="J71" s="215"/>
      <c r="K71" s="33"/>
      <c r="L71" s="224"/>
    </row>
    <row r="72" spans="3:12" ht="13.5">
      <c r="C72" s="212" t="s">
        <v>275</v>
      </c>
      <c r="D72" s="249" t="s">
        <v>284</v>
      </c>
      <c r="E72" s="250"/>
      <c r="F72" s="35"/>
      <c r="G72" s="11" t="s">
        <v>232</v>
      </c>
      <c r="H72" s="11" t="s">
        <v>228</v>
      </c>
      <c r="I72" s="213">
        <f t="shared" si="2"/>
        <v>2</v>
      </c>
      <c r="J72" s="214"/>
      <c r="K72" s="14"/>
      <c r="L72" s="222"/>
    </row>
    <row r="73" spans="3:12" ht="13.5">
      <c r="C73" s="217" t="s">
        <v>275</v>
      </c>
      <c r="D73" s="249" t="s">
        <v>285</v>
      </c>
      <c r="E73" s="250"/>
      <c r="F73" s="41"/>
      <c r="G73" s="32" t="s">
        <v>286</v>
      </c>
      <c r="H73" s="32" t="s">
        <v>228</v>
      </c>
      <c r="I73" s="213">
        <f t="shared" si="2"/>
        <v>2</v>
      </c>
      <c r="J73" s="215"/>
      <c r="K73" s="33"/>
      <c r="L73" s="224"/>
    </row>
    <row r="74" spans="2:12" s="177" customFormat="1" ht="15" customHeight="1">
      <c r="B74" s="177" t="s">
        <v>27</v>
      </c>
      <c r="C74" s="253" t="s">
        <v>0</v>
      </c>
      <c r="D74" s="254"/>
      <c r="E74" s="254"/>
      <c r="F74" s="254"/>
      <c r="G74" s="255"/>
      <c r="H74" s="12"/>
      <c r="I74" s="216">
        <f>SUM(I65:I73)</f>
        <v>15</v>
      </c>
      <c r="J74" s="134">
        <f>SUM(J65:J73)</f>
        <v>0</v>
      </c>
      <c r="K74" s="12" t="s">
        <v>44</v>
      </c>
      <c r="L74" s="133" t="s">
        <v>9</v>
      </c>
    </row>
    <row r="75" spans="2:12" s="177" customFormat="1" ht="15" customHeight="1">
      <c r="B75" s="177" t="s">
        <v>27</v>
      </c>
      <c r="C75" s="253" t="s">
        <v>20</v>
      </c>
      <c r="D75" s="254"/>
      <c r="E75" s="254"/>
      <c r="F75" s="254"/>
      <c r="G75" s="255"/>
      <c r="H75" s="15"/>
      <c r="I75" s="216">
        <f>SUM(I64,I62,I59,I47,I31)</f>
        <v>66</v>
      </c>
      <c r="J75" s="134">
        <f>SUM(J64,J62,J59,J47,J31)</f>
        <v>0</v>
      </c>
      <c r="K75" s="16" t="str">
        <f>IF(J75&gt;=10,"○","×")</f>
        <v>×</v>
      </c>
      <c r="L75" s="133" t="s">
        <v>98</v>
      </c>
    </row>
    <row r="76" spans="2:12" s="177" customFormat="1" ht="15" customHeight="1">
      <c r="B76" s="177" t="s">
        <v>27</v>
      </c>
      <c r="C76" s="253" t="s">
        <v>25</v>
      </c>
      <c r="D76" s="254"/>
      <c r="E76" s="254"/>
      <c r="F76" s="254"/>
      <c r="G76" s="255"/>
      <c r="H76" s="16"/>
      <c r="I76" s="216">
        <f>SUM(I74:I75)</f>
        <v>81</v>
      </c>
      <c r="J76" s="134">
        <f>SUM(J74:J75)</f>
        <v>0</v>
      </c>
      <c r="K76" s="16" t="str">
        <f>IF(J76&gt;=20,"○","×")</f>
        <v>×</v>
      </c>
      <c r="L76" s="133" t="s">
        <v>41</v>
      </c>
    </row>
    <row r="77" spans="2:12" s="113" customFormat="1" ht="14.25">
      <c r="B77" s="22" t="s">
        <v>27</v>
      </c>
      <c r="C77" s="111"/>
      <c r="D77" s="111"/>
      <c r="E77" s="111"/>
      <c r="F77" s="111"/>
      <c r="G77" s="111"/>
      <c r="H77" s="112"/>
      <c r="I77" s="114"/>
      <c r="J77" s="114"/>
      <c r="K77" s="115"/>
      <c r="L77" s="116"/>
    </row>
    <row r="78" ht="11.25" customHeight="1">
      <c r="B78" s="44" t="s">
        <v>27</v>
      </c>
    </row>
  </sheetData>
  <sheetProtection sheet="1"/>
  <mergeCells count="62">
    <mergeCell ref="E9:G9"/>
    <mergeCell ref="C26:E26"/>
    <mergeCell ref="D27:E27"/>
    <mergeCell ref="J23:L24"/>
    <mergeCell ref="J20:K20"/>
    <mergeCell ref="G21:I21"/>
    <mergeCell ref="G20:I20"/>
    <mergeCell ref="J21:L22"/>
    <mergeCell ref="D4:L4"/>
    <mergeCell ref="D5:L5"/>
    <mergeCell ref="E7:J7"/>
    <mergeCell ref="E8:G8"/>
    <mergeCell ref="I14:I16"/>
    <mergeCell ref="C76:G76"/>
    <mergeCell ref="C31:G31"/>
    <mergeCell ref="C47:G47"/>
    <mergeCell ref="C59:G59"/>
    <mergeCell ref="C62:G62"/>
    <mergeCell ref="D35:E35"/>
    <mergeCell ref="D38:E38"/>
    <mergeCell ref="D39:E39"/>
    <mergeCell ref="C74:G74"/>
    <mergeCell ref="C75:G75"/>
    <mergeCell ref="D32:E32"/>
    <mergeCell ref="D36:E36"/>
    <mergeCell ref="D37:E37"/>
    <mergeCell ref="D33:E33"/>
    <mergeCell ref="D34:E34"/>
    <mergeCell ref="D28:E28"/>
    <mergeCell ref="D29:E29"/>
    <mergeCell ref="D30:E30"/>
    <mergeCell ref="D48:E48"/>
    <mergeCell ref="D49:E49"/>
    <mergeCell ref="D46:E46"/>
    <mergeCell ref="D40:E40"/>
    <mergeCell ref="D41:E41"/>
    <mergeCell ref="D42:E42"/>
    <mergeCell ref="D43:E43"/>
    <mergeCell ref="D44:E44"/>
    <mergeCell ref="D45:E45"/>
    <mergeCell ref="D50:E50"/>
    <mergeCell ref="D51:E51"/>
    <mergeCell ref="D60:E60"/>
    <mergeCell ref="D52:E52"/>
    <mergeCell ref="D53:E53"/>
    <mergeCell ref="D55:E55"/>
    <mergeCell ref="D56:E56"/>
    <mergeCell ref="D57:E57"/>
    <mergeCell ref="D70:E70"/>
    <mergeCell ref="D71:E71"/>
    <mergeCell ref="D72:E72"/>
    <mergeCell ref="D73:E73"/>
    <mergeCell ref="C64:G64"/>
    <mergeCell ref="D68:E68"/>
    <mergeCell ref="D66:E66"/>
    <mergeCell ref="D61:E61"/>
    <mergeCell ref="D58:E58"/>
    <mergeCell ref="D67:E67"/>
    <mergeCell ref="D65:E65"/>
    <mergeCell ref="D54:E54"/>
    <mergeCell ref="D69:E69"/>
    <mergeCell ref="D63:E63"/>
  </mergeCells>
  <conditionalFormatting sqref="K17 K75:K77">
    <cfRule type="cellIs" priority="4" dxfId="10" operator="equal" stopIfTrue="1">
      <formula>"×"</formula>
    </cfRule>
  </conditionalFormatting>
  <conditionalFormatting sqref="K11:K14">
    <cfRule type="cellIs" priority="2" dxfId="10" operator="equal" stopIfTrue="1">
      <formula>"×"</formula>
    </cfRule>
  </conditionalFormatting>
  <conditionalFormatting sqref="K15:K16">
    <cfRule type="cellIs" priority="3" dxfId="11" operator="equal" stopIfTrue="1">
      <formula>"×"</formula>
    </cfRule>
  </conditionalFormatting>
  <conditionalFormatting sqref="K31 K47 K59 K62 K64">
    <cfRule type="cellIs" priority="1" dxfId="10" operator="equal" stopIfTrue="1">
      <formula>"×"</formula>
    </cfRule>
  </conditionalFormatting>
  <printOptions horizontalCentered="1"/>
  <pageMargins left="0.32" right="0.15" top="0.18" bottom="0.15748031496062992" header="0.2" footer="0.1574803149606299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L76"/>
  <sheetViews>
    <sheetView zoomScalePageLayoutView="0" workbookViewId="0" topLeftCell="A31">
      <selection activeCell="N12" sqref="N12"/>
    </sheetView>
  </sheetViews>
  <sheetFormatPr defaultColWidth="9.00390625" defaultRowHeight="13.5"/>
  <cols>
    <col min="1" max="1" width="2.75390625" style="44" customWidth="1"/>
    <col min="2" max="2" width="3.625" style="44" hidden="1" customWidth="1"/>
    <col min="3" max="3" width="2.75390625" style="44" customWidth="1"/>
    <col min="4" max="4" width="13.125" style="191" customWidth="1"/>
    <col min="5" max="5" width="23.50390625" style="44" customWidth="1"/>
    <col min="6" max="6" width="23.50390625" style="44" hidden="1" customWidth="1"/>
    <col min="7" max="7" width="8.50390625" style="44" customWidth="1"/>
    <col min="8" max="8" width="8.50390625" style="44" hidden="1" customWidth="1"/>
    <col min="9" max="9" width="11.00390625" style="44" customWidth="1"/>
    <col min="10" max="10" width="15.50390625" style="44" customWidth="1"/>
    <col min="11" max="11" width="13.625" style="44" customWidth="1"/>
    <col min="12" max="12" width="25.125" style="44" customWidth="1"/>
    <col min="13" max="13" width="2.50390625" style="44" customWidth="1"/>
    <col min="14" max="16384" width="9.00390625" style="44" customWidth="1"/>
  </cols>
  <sheetData>
    <row r="1" spans="1:12" s="192" customFormat="1" ht="12.75" customHeight="1">
      <c r="A1" s="44"/>
      <c r="B1" s="44" t="s">
        <v>27</v>
      </c>
      <c r="C1" s="273" t="s">
        <v>220</v>
      </c>
      <c r="D1" s="273"/>
      <c r="E1" s="273"/>
      <c r="F1" s="273"/>
      <c r="G1" s="273"/>
      <c r="H1" s="273"/>
      <c r="I1" s="273"/>
      <c r="J1" s="273"/>
      <c r="K1" s="273"/>
      <c r="L1" s="273"/>
    </row>
    <row r="2" spans="1:12" s="192" customFormat="1" ht="12.75" customHeight="1">
      <c r="A2" s="44"/>
      <c r="B2" s="44" t="s">
        <v>27</v>
      </c>
      <c r="C2" s="273"/>
      <c r="D2" s="273"/>
      <c r="E2" s="273"/>
      <c r="F2" s="273"/>
      <c r="G2" s="273"/>
      <c r="H2" s="273"/>
      <c r="I2" s="273"/>
      <c r="J2" s="273"/>
      <c r="K2" s="273"/>
      <c r="L2" s="273"/>
    </row>
    <row r="3" spans="1:12" s="192" customFormat="1" ht="12.75" customHeight="1">
      <c r="A3" s="44"/>
      <c r="B3" s="44" t="s">
        <v>27</v>
      </c>
      <c r="C3" s="273"/>
      <c r="D3" s="273"/>
      <c r="E3" s="273"/>
      <c r="F3" s="273"/>
      <c r="G3" s="273"/>
      <c r="H3" s="273"/>
      <c r="I3" s="273"/>
      <c r="J3" s="273"/>
      <c r="K3" s="273"/>
      <c r="L3" s="273"/>
    </row>
    <row r="4" spans="2:12" s="195" customFormat="1" ht="19.5" customHeight="1">
      <c r="B4" s="44" t="s">
        <v>27</v>
      </c>
      <c r="C4" s="256" t="s">
        <v>34</v>
      </c>
      <c r="D4" s="256"/>
      <c r="E4" s="256"/>
      <c r="F4" s="256"/>
      <c r="G4" s="256"/>
      <c r="H4" s="256"/>
      <c r="I4" s="256"/>
      <c r="J4" s="256"/>
      <c r="K4" s="256"/>
      <c r="L4" s="256"/>
    </row>
    <row r="5" spans="2:12" s="196" customFormat="1" ht="19.5" customHeight="1">
      <c r="B5" s="44" t="s">
        <v>27</v>
      </c>
      <c r="C5" s="256" t="s">
        <v>22</v>
      </c>
      <c r="D5" s="256"/>
      <c r="E5" s="256"/>
      <c r="F5" s="256"/>
      <c r="G5" s="256"/>
      <c r="H5" s="256"/>
      <c r="I5" s="256"/>
      <c r="J5" s="256"/>
      <c r="K5" s="256"/>
      <c r="L5" s="256"/>
    </row>
    <row r="6" spans="2:12" s="196" customFormat="1" ht="16.5" customHeight="1">
      <c r="B6" s="44" t="s">
        <v>27</v>
      </c>
      <c r="D6" s="51"/>
      <c r="E6" s="51"/>
      <c r="F6" s="51"/>
      <c r="G6" s="51"/>
      <c r="H6" s="51"/>
      <c r="I6" s="51"/>
      <c r="J6" s="51"/>
      <c r="K6" s="51"/>
      <c r="L6" s="51"/>
    </row>
    <row r="7" spans="2:12" ht="33.75" customHeight="1">
      <c r="B7" s="44" t="s">
        <v>27</v>
      </c>
      <c r="C7" s="197" t="s">
        <v>2</v>
      </c>
      <c r="D7" s="198"/>
      <c r="E7" s="257" t="s">
        <v>154</v>
      </c>
      <c r="F7" s="258"/>
      <c r="G7" s="258"/>
      <c r="H7" s="258"/>
      <c r="I7" s="258"/>
      <c r="J7" s="259"/>
      <c r="K7" s="125" t="s">
        <v>11</v>
      </c>
      <c r="L7" s="136" t="s">
        <v>155</v>
      </c>
    </row>
    <row r="8" spans="2:12" ht="15" customHeight="1">
      <c r="B8" s="44" t="s">
        <v>27</v>
      </c>
      <c r="C8" s="197" t="s">
        <v>12</v>
      </c>
      <c r="D8" s="198"/>
      <c r="E8" s="260" t="s">
        <v>219</v>
      </c>
      <c r="F8" s="261"/>
      <c r="G8" s="262"/>
      <c r="H8" s="52"/>
      <c r="I8" s="126" t="s">
        <v>3</v>
      </c>
      <c r="J8" s="199" t="s">
        <v>157</v>
      </c>
      <c r="K8" s="124" t="s">
        <v>21</v>
      </c>
      <c r="L8" s="137" t="s">
        <v>159</v>
      </c>
    </row>
    <row r="9" spans="2:12" ht="15" customHeight="1">
      <c r="B9" s="44" t="s">
        <v>27</v>
      </c>
      <c r="C9" s="197" t="s">
        <v>5</v>
      </c>
      <c r="D9" s="198"/>
      <c r="E9" s="266" t="s">
        <v>156</v>
      </c>
      <c r="F9" s="267"/>
      <c r="G9" s="268"/>
      <c r="H9" s="53"/>
      <c r="I9" s="124" t="s">
        <v>4</v>
      </c>
      <c r="J9" s="200" t="s">
        <v>158</v>
      </c>
      <c r="K9" s="124" t="s">
        <v>101</v>
      </c>
      <c r="L9" s="201" t="s">
        <v>160</v>
      </c>
    </row>
    <row r="10" spans="2:12" ht="13.5" customHeight="1">
      <c r="B10" s="44" t="s">
        <v>27</v>
      </c>
      <c r="C10" s="8"/>
      <c r="D10" s="8"/>
      <c r="E10" s="45"/>
      <c r="F10" s="45"/>
      <c r="G10" s="45"/>
      <c r="H10" s="45"/>
      <c r="I10" s="43"/>
      <c r="J10" s="46"/>
      <c r="K10" s="43"/>
      <c r="L10" s="228" t="s">
        <v>134</v>
      </c>
    </row>
    <row r="11" spans="2:12" ht="14.25">
      <c r="B11" s="22" t="s">
        <v>27</v>
      </c>
      <c r="C11" s="111"/>
      <c r="D11" s="111"/>
      <c r="E11" s="111"/>
      <c r="F11" s="111"/>
      <c r="G11" s="111"/>
      <c r="H11" s="112"/>
      <c r="I11" s="118" t="s">
        <v>100</v>
      </c>
      <c r="J11" s="114"/>
      <c r="K11" s="117"/>
      <c r="L11" s="43"/>
    </row>
    <row r="12" spans="2:12" ht="34.5" customHeight="1">
      <c r="B12" s="22" t="s">
        <v>27</v>
      </c>
      <c r="C12" s="111"/>
      <c r="D12" s="111"/>
      <c r="E12" s="111"/>
      <c r="F12" s="111"/>
      <c r="G12" s="111"/>
      <c r="H12" s="112"/>
      <c r="I12" s="119" t="s">
        <v>89</v>
      </c>
      <c r="J12" s="119" t="s">
        <v>90</v>
      </c>
      <c r="K12" s="119" t="str">
        <f>IF(0&lt;COUNTIF(K27:K76,"×"),"×",IF(J76&gt;=20,"○"))</f>
        <v>○</v>
      </c>
      <c r="L12" s="120" t="s">
        <v>91</v>
      </c>
    </row>
    <row r="13" spans="2:12" ht="14.25">
      <c r="B13" s="22" t="s">
        <v>27</v>
      </c>
      <c r="C13" s="111"/>
      <c r="D13" s="111"/>
      <c r="E13" s="111"/>
      <c r="F13" s="111"/>
      <c r="G13" s="111"/>
      <c r="H13" s="112"/>
      <c r="I13" s="121"/>
      <c r="J13" s="121"/>
      <c r="K13" s="122"/>
      <c r="L13" s="123"/>
    </row>
    <row r="14" spans="2:12" s="22" customFormat="1" ht="19.5" customHeight="1">
      <c r="B14" s="22" t="s">
        <v>27</v>
      </c>
      <c r="D14" s="202"/>
      <c r="I14" s="263" t="s">
        <v>92</v>
      </c>
      <c r="J14" s="203" t="s">
        <v>93</v>
      </c>
      <c r="K14" s="127" t="str">
        <f>IF(0&lt;COUNTIF(K27:K76,"×"),"×",IF(J76&gt;=40,"○",IF(J76&lt;20,"×","")))</f>
        <v>○</v>
      </c>
      <c r="L14" s="128" t="s">
        <v>18</v>
      </c>
    </row>
    <row r="15" spans="2:12" s="22" customFormat="1" ht="19.5" customHeight="1">
      <c r="B15" s="22" t="s">
        <v>27</v>
      </c>
      <c r="D15" s="202"/>
      <c r="E15" s="204"/>
      <c r="F15" s="204"/>
      <c r="I15" s="264"/>
      <c r="J15" s="205" t="s">
        <v>94</v>
      </c>
      <c r="K15" s="129">
        <f>IF(0&lt;COUNTIF(K27:K73,"×"),"×",IF(J76&gt;=30,IF(J76&lt;40,"○",""),""))</f>
      </c>
      <c r="L15" s="130" t="s">
        <v>19</v>
      </c>
    </row>
    <row r="16" spans="2:12" s="22" customFormat="1" ht="19.5" customHeight="1">
      <c r="B16" s="22" t="s">
        <v>27</v>
      </c>
      <c r="D16" s="202"/>
      <c r="I16" s="265"/>
      <c r="J16" s="206" t="s">
        <v>135</v>
      </c>
      <c r="K16" s="131">
        <f>IF(0&lt;COUNTIF(K27:K76,"×"),"×",IF(J76&gt;=20,IF(J76&lt;30,"○",""),""))</f>
      </c>
      <c r="L16" s="132" t="s">
        <v>41</v>
      </c>
    </row>
    <row r="17" spans="2:12" s="113" customFormat="1" ht="14.25">
      <c r="B17" s="22" t="s">
        <v>27</v>
      </c>
      <c r="C17" s="111"/>
      <c r="D17" s="111"/>
      <c r="E17" s="111"/>
      <c r="F17" s="111"/>
      <c r="G17" s="111"/>
      <c r="H17" s="112"/>
      <c r="I17" s="114"/>
      <c r="J17" s="114"/>
      <c r="K17" s="117"/>
      <c r="L17" s="43"/>
    </row>
    <row r="18" spans="2:11" s="22" customFormat="1" ht="16.5" customHeight="1">
      <c r="B18" s="44" t="s">
        <v>27</v>
      </c>
      <c r="D18" s="23" t="s">
        <v>99</v>
      </c>
      <c r="E18" s="24"/>
      <c r="F18" s="24"/>
      <c r="G18" s="23"/>
      <c r="H18" s="23"/>
      <c r="I18" s="23"/>
      <c r="J18" s="23"/>
      <c r="K18" s="25"/>
    </row>
    <row r="19" spans="2:11" ht="11.25">
      <c r="B19" s="44" t="s">
        <v>27</v>
      </c>
      <c r="E19" s="27"/>
      <c r="F19" s="27"/>
      <c r="G19" s="27"/>
      <c r="H19" s="27"/>
      <c r="I19" s="27"/>
      <c r="J19" s="27"/>
      <c r="K19" s="191"/>
    </row>
    <row r="20" spans="2:12" ht="14.25">
      <c r="B20" s="44" t="s">
        <v>27</v>
      </c>
      <c r="G20" s="231" t="s">
        <v>7</v>
      </c>
      <c r="H20" s="231"/>
      <c r="I20" s="231"/>
      <c r="J20" s="271" t="s">
        <v>157</v>
      </c>
      <c r="K20" s="271"/>
      <c r="L20" s="207"/>
    </row>
    <row r="21" spans="2:12" ht="13.5" customHeight="1">
      <c r="B21" s="44" t="s">
        <v>27</v>
      </c>
      <c r="G21" s="231" t="s">
        <v>8</v>
      </c>
      <c r="H21" s="231"/>
      <c r="I21" s="231"/>
      <c r="J21" s="272" t="s">
        <v>221</v>
      </c>
      <c r="K21" s="272"/>
      <c r="L21" s="272"/>
    </row>
    <row r="22" spans="2:12" ht="13.5" customHeight="1">
      <c r="B22" s="44" t="s">
        <v>27</v>
      </c>
      <c r="E22" s="8"/>
      <c r="F22" s="8"/>
      <c r="G22" s="21"/>
      <c r="H22" s="21"/>
      <c r="I22" s="28"/>
      <c r="J22" s="272"/>
      <c r="K22" s="272"/>
      <c r="L22" s="272"/>
    </row>
    <row r="23" spans="2:12" ht="13.5" customHeight="1">
      <c r="B23" s="44" t="s">
        <v>27</v>
      </c>
      <c r="G23" s="21"/>
      <c r="H23" s="21"/>
      <c r="J23" s="272" t="s">
        <v>165</v>
      </c>
      <c r="K23" s="272"/>
      <c r="L23" s="272"/>
    </row>
    <row r="24" spans="2:12" ht="13.5" customHeight="1">
      <c r="B24" s="44" t="s">
        <v>27</v>
      </c>
      <c r="G24" s="21"/>
      <c r="H24" s="21"/>
      <c r="I24" s="21"/>
      <c r="J24" s="272"/>
      <c r="K24" s="272"/>
      <c r="L24" s="272"/>
    </row>
    <row r="25" spans="2:3" ht="13.5" customHeight="1">
      <c r="B25" s="44" t="s">
        <v>27</v>
      </c>
      <c r="C25" s="47" t="s">
        <v>26</v>
      </c>
    </row>
    <row r="26" spans="2:12" ht="16.5" customHeight="1">
      <c r="B26" s="44" t="s">
        <v>27</v>
      </c>
      <c r="C26" s="233" t="s">
        <v>15</v>
      </c>
      <c r="D26" s="234"/>
      <c r="E26" s="235"/>
      <c r="F26" s="190"/>
      <c r="G26" s="54" t="s">
        <v>14</v>
      </c>
      <c r="H26" s="54"/>
      <c r="I26" s="54" t="s">
        <v>16</v>
      </c>
      <c r="J26" s="54" t="s">
        <v>1</v>
      </c>
      <c r="K26" s="54" t="s">
        <v>10</v>
      </c>
      <c r="L26" s="208" t="s">
        <v>13</v>
      </c>
    </row>
    <row r="27" spans="2:12" ht="13.5">
      <c r="B27" s="44" t="s">
        <v>27</v>
      </c>
      <c r="C27" s="209" t="s">
        <v>136</v>
      </c>
      <c r="D27" s="251" t="s">
        <v>161</v>
      </c>
      <c r="E27" s="252"/>
      <c r="F27" s="34"/>
      <c r="G27" s="10">
        <v>2</v>
      </c>
      <c r="H27" s="10" t="s">
        <v>138</v>
      </c>
      <c r="I27" s="10">
        <v>2</v>
      </c>
      <c r="J27" s="211">
        <v>2</v>
      </c>
      <c r="K27" s="13"/>
      <c r="L27" s="221"/>
    </row>
    <row r="28" spans="3:12" ht="13.5">
      <c r="C28" s="212" t="s">
        <v>33</v>
      </c>
      <c r="D28" s="249" t="s">
        <v>162</v>
      </c>
      <c r="E28" s="250"/>
      <c r="F28" s="35"/>
      <c r="G28" s="11">
        <v>2</v>
      </c>
      <c r="H28" s="11" t="s">
        <v>137</v>
      </c>
      <c r="I28" s="11">
        <v>2</v>
      </c>
      <c r="J28" s="214">
        <v>2</v>
      </c>
      <c r="K28" s="14"/>
      <c r="L28" s="222"/>
    </row>
    <row r="29" spans="3:12" ht="13.5">
      <c r="C29" s="212" t="s">
        <v>33</v>
      </c>
      <c r="D29" s="249" t="s">
        <v>163</v>
      </c>
      <c r="E29" s="250"/>
      <c r="F29" s="35"/>
      <c r="G29" s="11">
        <v>3</v>
      </c>
      <c r="H29" s="11" t="s">
        <v>141</v>
      </c>
      <c r="I29" s="11">
        <v>2</v>
      </c>
      <c r="J29" s="214">
        <v>2</v>
      </c>
      <c r="K29" s="14"/>
      <c r="L29" s="222" t="s">
        <v>222</v>
      </c>
    </row>
    <row r="30" spans="3:12" ht="13.5">
      <c r="C30" s="212" t="s">
        <v>33</v>
      </c>
      <c r="D30" s="249" t="s">
        <v>164</v>
      </c>
      <c r="E30" s="250"/>
      <c r="F30" s="35"/>
      <c r="G30" s="11">
        <v>3</v>
      </c>
      <c r="H30" s="11" t="s">
        <v>141</v>
      </c>
      <c r="I30" s="11">
        <v>2</v>
      </c>
      <c r="J30" s="214">
        <v>2</v>
      </c>
      <c r="K30" s="14"/>
      <c r="L30" s="223"/>
    </row>
    <row r="31" spans="2:12" s="177" customFormat="1" ht="15" customHeight="1">
      <c r="B31" s="177" t="s">
        <v>27</v>
      </c>
      <c r="C31" s="253" t="s">
        <v>0</v>
      </c>
      <c r="D31" s="254"/>
      <c r="E31" s="254"/>
      <c r="F31" s="254"/>
      <c r="G31" s="255"/>
      <c r="H31" s="12"/>
      <c r="I31" s="216">
        <f>SUM(I27:I30)</f>
        <v>8</v>
      </c>
      <c r="J31" s="134">
        <f>SUM(J27:J30)</f>
        <v>8</v>
      </c>
      <c r="K31" s="16" t="str">
        <f>IF(J31&gt;=3,"○","×")</f>
        <v>○</v>
      </c>
      <c r="L31" s="225" t="s">
        <v>96</v>
      </c>
    </row>
    <row r="32" spans="2:12" ht="13.5">
      <c r="B32" s="44" t="s">
        <v>27</v>
      </c>
      <c r="C32" s="209" t="s">
        <v>32</v>
      </c>
      <c r="D32" s="251" t="s">
        <v>167</v>
      </c>
      <c r="E32" s="252"/>
      <c r="F32" s="34"/>
      <c r="G32" s="10" t="s">
        <v>139</v>
      </c>
      <c r="H32" s="10" t="s">
        <v>175</v>
      </c>
      <c r="I32" s="10">
        <v>2</v>
      </c>
      <c r="J32" s="211">
        <v>2</v>
      </c>
      <c r="K32" s="13"/>
      <c r="L32" s="226"/>
    </row>
    <row r="33" spans="3:12" ht="13.5">
      <c r="C33" s="212" t="s">
        <v>32</v>
      </c>
      <c r="D33" s="249" t="s">
        <v>170</v>
      </c>
      <c r="E33" s="250"/>
      <c r="F33" s="35"/>
      <c r="G33" s="11" t="s">
        <v>139</v>
      </c>
      <c r="H33" s="11" t="s">
        <v>175</v>
      </c>
      <c r="I33" s="11">
        <v>2</v>
      </c>
      <c r="J33" s="214"/>
      <c r="K33" s="14"/>
      <c r="L33" s="222"/>
    </row>
    <row r="34" spans="3:12" ht="13.5">
      <c r="C34" s="212" t="s">
        <v>166</v>
      </c>
      <c r="D34" s="249" t="s">
        <v>171</v>
      </c>
      <c r="E34" s="250"/>
      <c r="F34" s="35"/>
      <c r="G34" s="11" t="s">
        <v>168</v>
      </c>
      <c r="H34" s="11" t="s">
        <v>175</v>
      </c>
      <c r="I34" s="11">
        <v>2</v>
      </c>
      <c r="J34" s="214">
        <v>2</v>
      </c>
      <c r="K34" s="14"/>
      <c r="L34" s="222"/>
    </row>
    <row r="35" spans="3:12" ht="13.5">
      <c r="C35" s="212" t="s">
        <v>32</v>
      </c>
      <c r="D35" s="249" t="s">
        <v>176</v>
      </c>
      <c r="E35" s="250"/>
      <c r="F35" s="35"/>
      <c r="G35" s="11" t="s">
        <v>168</v>
      </c>
      <c r="H35" s="11" t="s">
        <v>137</v>
      </c>
      <c r="I35" s="11">
        <f>H35*1</f>
        <v>2</v>
      </c>
      <c r="J35" s="214"/>
      <c r="K35" s="14"/>
      <c r="L35" s="222"/>
    </row>
    <row r="36" spans="3:12" ht="13.5">
      <c r="C36" s="212" t="s">
        <v>166</v>
      </c>
      <c r="D36" s="249" t="s">
        <v>142</v>
      </c>
      <c r="E36" s="250"/>
      <c r="F36" s="35"/>
      <c r="G36" s="11" t="s">
        <v>177</v>
      </c>
      <c r="H36" s="11" t="s">
        <v>178</v>
      </c>
      <c r="I36" s="11">
        <f>H36*1</f>
        <v>2</v>
      </c>
      <c r="J36" s="214">
        <v>2</v>
      </c>
      <c r="K36" s="14"/>
      <c r="L36" s="222"/>
    </row>
    <row r="37" spans="3:12" ht="13.5">
      <c r="C37" s="212" t="s">
        <v>179</v>
      </c>
      <c r="D37" s="249" t="s">
        <v>173</v>
      </c>
      <c r="E37" s="250"/>
      <c r="F37" s="35"/>
      <c r="G37" s="11" t="s">
        <v>174</v>
      </c>
      <c r="H37" s="11" t="s">
        <v>175</v>
      </c>
      <c r="I37" s="11">
        <v>2</v>
      </c>
      <c r="J37" s="214">
        <v>2</v>
      </c>
      <c r="K37" s="14"/>
      <c r="L37" s="222"/>
    </row>
    <row r="38" spans="3:12" ht="13.5">
      <c r="C38" s="209" t="s">
        <v>180</v>
      </c>
      <c r="D38" s="251" t="s">
        <v>181</v>
      </c>
      <c r="E38" s="252"/>
      <c r="F38" s="34"/>
      <c r="G38" s="10" t="s">
        <v>182</v>
      </c>
      <c r="H38" s="10" t="s">
        <v>182</v>
      </c>
      <c r="I38" s="10">
        <f>H38*1</f>
        <v>2</v>
      </c>
      <c r="J38" s="211">
        <v>2</v>
      </c>
      <c r="K38" s="14"/>
      <c r="L38" s="222"/>
    </row>
    <row r="39" spans="3:12" ht="13.5">
      <c r="C39" s="212" t="s">
        <v>180</v>
      </c>
      <c r="D39" s="249" t="s">
        <v>183</v>
      </c>
      <c r="E39" s="250"/>
      <c r="F39" s="35"/>
      <c r="G39" s="11" t="s">
        <v>172</v>
      </c>
      <c r="H39" s="11" t="s">
        <v>172</v>
      </c>
      <c r="I39" s="11">
        <f>H39*1</f>
        <v>2</v>
      </c>
      <c r="J39" s="214"/>
      <c r="K39" s="14"/>
      <c r="L39" s="222"/>
    </row>
    <row r="40" spans="3:12" ht="13.5">
      <c r="C40" s="212" t="s">
        <v>180</v>
      </c>
      <c r="D40" s="249" t="s">
        <v>184</v>
      </c>
      <c r="E40" s="250"/>
      <c r="F40" s="35"/>
      <c r="G40" s="11" t="s">
        <v>168</v>
      </c>
      <c r="H40" s="11" t="s">
        <v>169</v>
      </c>
      <c r="I40" s="11">
        <v>2</v>
      </c>
      <c r="J40" s="214">
        <v>2</v>
      </c>
      <c r="K40" s="14"/>
      <c r="L40" s="222"/>
    </row>
    <row r="41" spans="3:12" ht="13.5">
      <c r="C41" s="212" t="s">
        <v>143</v>
      </c>
      <c r="D41" s="249" t="s">
        <v>185</v>
      </c>
      <c r="E41" s="250"/>
      <c r="F41" s="35"/>
      <c r="G41" s="11" t="s">
        <v>139</v>
      </c>
      <c r="H41" s="11" t="s">
        <v>172</v>
      </c>
      <c r="I41" s="11">
        <f>H41*1</f>
        <v>2</v>
      </c>
      <c r="J41" s="214"/>
      <c r="K41" s="14"/>
      <c r="L41" s="222"/>
    </row>
    <row r="42" spans="3:12" ht="13.5">
      <c r="C42" s="212" t="s">
        <v>180</v>
      </c>
      <c r="D42" s="249" t="s">
        <v>186</v>
      </c>
      <c r="E42" s="250"/>
      <c r="F42" s="35"/>
      <c r="G42" s="11" t="s">
        <v>139</v>
      </c>
      <c r="H42" s="11" t="s">
        <v>172</v>
      </c>
      <c r="I42" s="11">
        <f>H42*1</f>
        <v>2</v>
      </c>
      <c r="J42" s="214">
        <v>2</v>
      </c>
      <c r="K42" s="14"/>
      <c r="L42" s="222" t="s">
        <v>223</v>
      </c>
    </row>
    <row r="43" spans="3:12" ht="13.5">
      <c r="C43" s="209" t="s">
        <v>187</v>
      </c>
      <c r="D43" s="251" t="s">
        <v>188</v>
      </c>
      <c r="E43" s="252"/>
      <c r="F43" s="34"/>
      <c r="G43" s="10" t="s">
        <v>168</v>
      </c>
      <c r="H43" s="10" t="s">
        <v>172</v>
      </c>
      <c r="I43" s="10">
        <f>H43*1</f>
        <v>2</v>
      </c>
      <c r="J43" s="211">
        <v>2</v>
      </c>
      <c r="K43" s="14"/>
      <c r="L43" s="222"/>
    </row>
    <row r="44" spans="3:12" ht="13.5">
      <c r="C44" s="212" t="s">
        <v>189</v>
      </c>
      <c r="D44" s="249" t="s">
        <v>190</v>
      </c>
      <c r="E44" s="250"/>
      <c r="F44" s="35"/>
      <c r="G44" s="11" t="s">
        <v>139</v>
      </c>
      <c r="H44" s="11" t="s">
        <v>141</v>
      </c>
      <c r="I44" s="11">
        <v>2</v>
      </c>
      <c r="J44" s="214">
        <v>2</v>
      </c>
      <c r="K44" s="14"/>
      <c r="L44" s="222"/>
    </row>
    <row r="45" spans="3:12" ht="13.5">
      <c r="C45" s="212" t="s">
        <v>144</v>
      </c>
      <c r="D45" s="249" t="s">
        <v>191</v>
      </c>
      <c r="E45" s="250"/>
      <c r="F45" s="35"/>
      <c r="G45" s="11" t="s">
        <v>139</v>
      </c>
      <c r="H45" s="11" t="s">
        <v>169</v>
      </c>
      <c r="I45" s="11">
        <v>2</v>
      </c>
      <c r="J45" s="214"/>
      <c r="K45" s="14"/>
      <c r="L45" s="222"/>
    </row>
    <row r="46" spans="2:12" s="177" customFormat="1" ht="15" customHeight="1">
      <c r="B46" s="177" t="s">
        <v>27</v>
      </c>
      <c r="C46" s="253" t="s">
        <v>0</v>
      </c>
      <c r="D46" s="254"/>
      <c r="E46" s="254"/>
      <c r="F46" s="254"/>
      <c r="G46" s="255"/>
      <c r="H46" s="12"/>
      <c r="I46" s="216">
        <f>SUM(I32:I45)</f>
        <v>28</v>
      </c>
      <c r="J46" s="134">
        <f>SUM(J32:J45)</f>
        <v>18</v>
      </c>
      <c r="K46" s="16" t="str">
        <f>IF(J46&gt;=2,"○","×")</f>
        <v>○</v>
      </c>
      <c r="L46" s="225" t="s">
        <v>97</v>
      </c>
    </row>
    <row r="47" spans="2:12" ht="13.5">
      <c r="B47" s="44" t="s">
        <v>27</v>
      </c>
      <c r="C47" s="218" t="s">
        <v>192</v>
      </c>
      <c r="D47" s="251" t="s">
        <v>193</v>
      </c>
      <c r="E47" s="252"/>
      <c r="F47" s="34"/>
      <c r="G47" s="10" t="s">
        <v>137</v>
      </c>
      <c r="H47" s="10" t="s">
        <v>137</v>
      </c>
      <c r="I47" s="10">
        <f>H47*1</f>
        <v>2</v>
      </c>
      <c r="J47" s="211">
        <v>2</v>
      </c>
      <c r="K47" s="13"/>
      <c r="L47" s="226"/>
    </row>
    <row r="48" spans="3:12" ht="13.5">
      <c r="C48" s="219" t="s">
        <v>192</v>
      </c>
      <c r="D48" s="249" t="s">
        <v>194</v>
      </c>
      <c r="E48" s="250"/>
      <c r="F48" s="35"/>
      <c r="G48" s="11" t="s">
        <v>177</v>
      </c>
      <c r="H48" s="11" t="s">
        <v>172</v>
      </c>
      <c r="I48" s="11">
        <f>H48*1</f>
        <v>2</v>
      </c>
      <c r="J48" s="214">
        <v>2</v>
      </c>
      <c r="K48" s="14"/>
      <c r="L48" s="222"/>
    </row>
    <row r="49" spans="3:12" ht="13.5">
      <c r="C49" s="219" t="s">
        <v>31</v>
      </c>
      <c r="D49" s="249" t="s">
        <v>195</v>
      </c>
      <c r="E49" s="250"/>
      <c r="F49" s="35"/>
      <c r="G49" s="11" t="s">
        <v>196</v>
      </c>
      <c r="H49" s="11" t="s">
        <v>169</v>
      </c>
      <c r="I49" s="11">
        <v>2</v>
      </c>
      <c r="J49" s="214">
        <v>2</v>
      </c>
      <c r="K49" s="14"/>
      <c r="L49" s="222"/>
    </row>
    <row r="50" spans="3:12" ht="13.5">
      <c r="C50" s="219" t="s">
        <v>31</v>
      </c>
      <c r="D50" s="249" t="s">
        <v>197</v>
      </c>
      <c r="E50" s="250"/>
      <c r="F50" s="35"/>
      <c r="G50" s="11" t="s">
        <v>172</v>
      </c>
      <c r="H50" s="11" t="s">
        <v>175</v>
      </c>
      <c r="I50" s="11">
        <v>2</v>
      </c>
      <c r="J50" s="214">
        <v>2</v>
      </c>
      <c r="K50" s="14"/>
      <c r="L50" s="222"/>
    </row>
    <row r="51" spans="3:12" ht="13.5">
      <c r="C51" s="219" t="s">
        <v>31</v>
      </c>
      <c r="D51" s="249" t="s">
        <v>198</v>
      </c>
      <c r="E51" s="250"/>
      <c r="F51" s="35"/>
      <c r="G51" s="11" t="s">
        <v>168</v>
      </c>
      <c r="H51" s="11" t="s">
        <v>175</v>
      </c>
      <c r="I51" s="11">
        <v>2</v>
      </c>
      <c r="J51" s="214"/>
      <c r="K51" s="14"/>
      <c r="L51" s="222"/>
    </row>
    <row r="52" spans="3:12" ht="13.5">
      <c r="C52" s="219" t="s">
        <v>31</v>
      </c>
      <c r="D52" s="249" t="s">
        <v>199</v>
      </c>
      <c r="E52" s="250"/>
      <c r="F52" s="35"/>
      <c r="G52" s="11" t="s">
        <v>139</v>
      </c>
      <c r="H52" s="11" t="s">
        <v>169</v>
      </c>
      <c r="I52" s="11">
        <v>2</v>
      </c>
      <c r="J52" s="214"/>
      <c r="K52" s="14"/>
      <c r="L52" s="222"/>
    </row>
    <row r="53" spans="3:12" ht="13.5">
      <c r="C53" s="218" t="s">
        <v>145</v>
      </c>
      <c r="D53" s="251" t="s">
        <v>200</v>
      </c>
      <c r="E53" s="252"/>
      <c r="F53" s="34"/>
      <c r="G53" s="10" t="s">
        <v>172</v>
      </c>
      <c r="H53" s="10" t="s">
        <v>137</v>
      </c>
      <c r="I53" s="10">
        <v>2</v>
      </c>
      <c r="J53" s="211">
        <v>2</v>
      </c>
      <c r="K53" s="14"/>
      <c r="L53" s="222"/>
    </row>
    <row r="54" spans="3:12" ht="13.5">
      <c r="C54" s="219" t="s">
        <v>201</v>
      </c>
      <c r="D54" s="249" t="s">
        <v>146</v>
      </c>
      <c r="E54" s="250"/>
      <c r="F54" s="35"/>
      <c r="G54" s="11" t="s">
        <v>137</v>
      </c>
      <c r="H54" s="11" t="s">
        <v>141</v>
      </c>
      <c r="I54" s="11">
        <v>2</v>
      </c>
      <c r="J54" s="214">
        <v>2</v>
      </c>
      <c r="K54" s="14"/>
      <c r="L54" s="222"/>
    </row>
    <row r="55" spans="3:12" ht="13.5">
      <c r="C55" s="219" t="s">
        <v>202</v>
      </c>
      <c r="D55" s="249" t="s">
        <v>203</v>
      </c>
      <c r="E55" s="250"/>
      <c r="F55" s="35"/>
      <c r="G55" s="11" t="s">
        <v>174</v>
      </c>
      <c r="H55" s="11" t="s">
        <v>178</v>
      </c>
      <c r="I55" s="11">
        <v>2</v>
      </c>
      <c r="J55" s="214">
        <v>2</v>
      </c>
      <c r="K55" s="14"/>
      <c r="L55" s="222"/>
    </row>
    <row r="56" spans="3:12" ht="13.5">
      <c r="C56" s="219" t="s">
        <v>201</v>
      </c>
      <c r="D56" s="249" t="s">
        <v>204</v>
      </c>
      <c r="E56" s="250"/>
      <c r="F56" s="35"/>
      <c r="G56" s="11" t="s">
        <v>168</v>
      </c>
      <c r="H56" s="11" t="s">
        <v>172</v>
      </c>
      <c r="I56" s="11">
        <v>2</v>
      </c>
      <c r="J56" s="214">
        <v>2</v>
      </c>
      <c r="K56" s="14"/>
      <c r="L56" s="222"/>
    </row>
    <row r="57" spans="3:12" ht="13.5">
      <c r="C57" s="219" t="s">
        <v>201</v>
      </c>
      <c r="D57" s="249" t="s">
        <v>205</v>
      </c>
      <c r="E57" s="250"/>
      <c r="F57" s="35"/>
      <c r="G57" s="11" t="s">
        <v>139</v>
      </c>
      <c r="H57" s="11" t="s">
        <v>137</v>
      </c>
      <c r="I57" s="11">
        <v>2</v>
      </c>
      <c r="J57" s="214">
        <v>2</v>
      </c>
      <c r="K57" s="14"/>
      <c r="L57" s="222"/>
    </row>
    <row r="58" spans="3:12" ht="13.5">
      <c r="C58" s="219" t="s">
        <v>145</v>
      </c>
      <c r="D58" s="249" t="s">
        <v>206</v>
      </c>
      <c r="E58" s="250"/>
      <c r="F58" s="35"/>
      <c r="G58" s="11" t="s">
        <v>168</v>
      </c>
      <c r="H58" s="11" t="s">
        <v>137</v>
      </c>
      <c r="I58" s="11">
        <v>2</v>
      </c>
      <c r="J58" s="214">
        <v>2</v>
      </c>
      <c r="K58" s="14"/>
      <c r="L58" s="222"/>
    </row>
    <row r="59" spans="3:12" ht="13.5">
      <c r="C59" s="219" t="s">
        <v>207</v>
      </c>
      <c r="D59" s="249" t="s">
        <v>208</v>
      </c>
      <c r="E59" s="250"/>
      <c r="F59" s="35"/>
      <c r="G59" s="11" t="s">
        <v>140</v>
      </c>
      <c r="H59" s="11" t="s">
        <v>169</v>
      </c>
      <c r="I59" s="11">
        <v>2</v>
      </c>
      <c r="J59" s="214">
        <v>2</v>
      </c>
      <c r="K59" s="14"/>
      <c r="L59" s="222"/>
    </row>
    <row r="60" spans="3:12" ht="13.5">
      <c r="C60" s="219" t="s">
        <v>201</v>
      </c>
      <c r="D60" s="249" t="s">
        <v>147</v>
      </c>
      <c r="E60" s="250"/>
      <c r="F60" s="35"/>
      <c r="G60" s="11" t="s">
        <v>174</v>
      </c>
      <c r="H60" s="11" t="s">
        <v>169</v>
      </c>
      <c r="I60" s="11">
        <v>2</v>
      </c>
      <c r="J60" s="214">
        <v>2</v>
      </c>
      <c r="K60" s="14"/>
      <c r="L60" s="222"/>
    </row>
    <row r="61" spans="3:12" ht="13.5">
      <c r="C61" s="218" t="s">
        <v>148</v>
      </c>
      <c r="D61" s="251" t="s">
        <v>209</v>
      </c>
      <c r="E61" s="252"/>
      <c r="F61" s="34"/>
      <c r="G61" s="10" t="s">
        <v>172</v>
      </c>
      <c r="H61" s="10" t="s">
        <v>169</v>
      </c>
      <c r="I61" s="10">
        <v>2</v>
      </c>
      <c r="J61" s="211">
        <v>2</v>
      </c>
      <c r="K61" s="14"/>
      <c r="L61" s="222"/>
    </row>
    <row r="62" spans="3:12" ht="13.5">
      <c r="C62" s="219" t="s">
        <v>210</v>
      </c>
      <c r="D62" s="249" t="s">
        <v>211</v>
      </c>
      <c r="E62" s="250"/>
      <c r="F62" s="35"/>
      <c r="G62" s="11" t="s">
        <v>168</v>
      </c>
      <c r="H62" s="11" t="s">
        <v>172</v>
      </c>
      <c r="I62" s="11">
        <f>H62*1</f>
        <v>2</v>
      </c>
      <c r="J62" s="214"/>
      <c r="K62" s="14"/>
      <c r="L62" s="222"/>
    </row>
    <row r="63" spans="2:12" s="177" customFormat="1" ht="15" customHeight="1">
      <c r="B63" s="177" t="s">
        <v>27</v>
      </c>
      <c r="C63" s="253" t="s">
        <v>0</v>
      </c>
      <c r="D63" s="254"/>
      <c r="E63" s="254"/>
      <c r="F63" s="254"/>
      <c r="G63" s="255"/>
      <c r="H63" s="12"/>
      <c r="I63" s="216">
        <f>SUM(I47:I62)</f>
        <v>32</v>
      </c>
      <c r="J63" s="134">
        <f>SUM(J47:J62)</f>
        <v>26</v>
      </c>
      <c r="K63" s="16" t="str">
        <f>IF(J63&gt;=3,"○","×")</f>
        <v>○</v>
      </c>
      <c r="L63" s="225" t="s">
        <v>96</v>
      </c>
    </row>
    <row r="64" spans="2:12" ht="13.5">
      <c r="B64" s="44" t="s">
        <v>27</v>
      </c>
      <c r="C64" s="212" t="s">
        <v>30</v>
      </c>
      <c r="D64" s="249" t="s">
        <v>212</v>
      </c>
      <c r="E64" s="250"/>
      <c r="F64" s="35"/>
      <c r="G64" s="11" t="s">
        <v>139</v>
      </c>
      <c r="H64" s="11" t="s">
        <v>169</v>
      </c>
      <c r="I64" s="11">
        <v>2</v>
      </c>
      <c r="J64" s="214">
        <v>2</v>
      </c>
      <c r="K64" s="13"/>
      <c r="L64" s="226"/>
    </row>
    <row r="65" spans="3:12" ht="13.5">
      <c r="C65" s="212" t="s">
        <v>30</v>
      </c>
      <c r="D65" s="249" t="s">
        <v>213</v>
      </c>
      <c r="E65" s="250"/>
      <c r="F65" s="35"/>
      <c r="G65" s="11" t="s">
        <v>139</v>
      </c>
      <c r="H65" s="11" t="s">
        <v>169</v>
      </c>
      <c r="I65" s="11">
        <v>2</v>
      </c>
      <c r="J65" s="214">
        <v>2</v>
      </c>
      <c r="K65" s="14"/>
      <c r="L65" s="222"/>
    </row>
    <row r="66" spans="3:12" ht="13.5">
      <c r="C66" s="212" t="s">
        <v>30</v>
      </c>
      <c r="D66" s="249" t="s">
        <v>214</v>
      </c>
      <c r="E66" s="250"/>
      <c r="F66" s="35"/>
      <c r="G66" s="11" t="s">
        <v>168</v>
      </c>
      <c r="H66" s="11" t="s">
        <v>172</v>
      </c>
      <c r="I66" s="11">
        <f>H66*1</f>
        <v>2</v>
      </c>
      <c r="J66" s="214">
        <v>2</v>
      </c>
      <c r="K66" s="14"/>
      <c r="L66" s="222"/>
    </row>
    <row r="67" spans="2:12" s="177" customFormat="1" ht="15" customHeight="1">
      <c r="B67" s="177" t="s">
        <v>27</v>
      </c>
      <c r="C67" s="253" t="s">
        <v>0</v>
      </c>
      <c r="D67" s="254"/>
      <c r="E67" s="254"/>
      <c r="F67" s="254"/>
      <c r="G67" s="255"/>
      <c r="H67" s="12"/>
      <c r="I67" s="216">
        <f>SUM(I64:I66)</f>
        <v>6</v>
      </c>
      <c r="J67" s="134">
        <f>SUM(J64:J66)</f>
        <v>6</v>
      </c>
      <c r="K67" s="16" t="str">
        <f>IF(J67&gt;=1,"○","×")</f>
        <v>○</v>
      </c>
      <c r="L67" s="225" t="s">
        <v>40</v>
      </c>
    </row>
    <row r="68" spans="2:12" ht="13.5">
      <c r="B68" s="44" t="s">
        <v>27</v>
      </c>
      <c r="C68" s="209" t="s">
        <v>29</v>
      </c>
      <c r="D68" s="251" t="s">
        <v>149</v>
      </c>
      <c r="E68" s="252"/>
      <c r="F68" s="34"/>
      <c r="G68" s="10" t="s">
        <v>140</v>
      </c>
      <c r="H68" s="10" t="s">
        <v>215</v>
      </c>
      <c r="I68" s="10">
        <v>2</v>
      </c>
      <c r="J68" s="211">
        <v>2</v>
      </c>
      <c r="K68" s="13"/>
      <c r="L68" s="226"/>
    </row>
    <row r="69" spans="2:12" s="177" customFormat="1" ht="15" customHeight="1">
      <c r="B69" s="177" t="s">
        <v>27</v>
      </c>
      <c r="C69" s="253" t="s">
        <v>0</v>
      </c>
      <c r="D69" s="254"/>
      <c r="E69" s="254"/>
      <c r="F69" s="254"/>
      <c r="G69" s="255"/>
      <c r="H69" s="12"/>
      <c r="I69" s="216">
        <f>SUM(I68:I68)</f>
        <v>2</v>
      </c>
      <c r="J69" s="134">
        <f>SUM(J68:J68)</f>
        <v>2</v>
      </c>
      <c r="K69" s="16" t="str">
        <f>IF(J69&gt;=1,"○","×")</f>
        <v>○</v>
      </c>
      <c r="L69" s="225" t="s">
        <v>6</v>
      </c>
    </row>
    <row r="70" spans="2:12" ht="13.5">
      <c r="B70" s="44" t="s">
        <v>27</v>
      </c>
      <c r="C70" s="220" t="s">
        <v>28</v>
      </c>
      <c r="D70" s="227" t="s">
        <v>150</v>
      </c>
      <c r="E70" s="56"/>
      <c r="F70" s="56"/>
      <c r="G70" s="10" t="s">
        <v>137</v>
      </c>
      <c r="H70" s="10" t="s">
        <v>178</v>
      </c>
      <c r="I70" s="10">
        <f>H70*1</f>
        <v>2</v>
      </c>
      <c r="J70" s="211">
        <v>2</v>
      </c>
      <c r="K70" s="13"/>
      <c r="L70" s="226"/>
    </row>
    <row r="71" spans="3:12" ht="13.5">
      <c r="C71" s="212" t="s">
        <v>151</v>
      </c>
      <c r="D71" s="249" t="s">
        <v>216</v>
      </c>
      <c r="E71" s="250"/>
      <c r="F71" s="35"/>
      <c r="G71" s="11" t="s">
        <v>139</v>
      </c>
      <c r="H71" s="11" t="s">
        <v>175</v>
      </c>
      <c r="I71" s="11">
        <v>2</v>
      </c>
      <c r="J71" s="214">
        <v>2</v>
      </c>
      <c r="K71" s="14"/>
      <c r="L71" s="222"/>
    </row>
    <row r="72" spans="3:12" ht="13.5">
      <c r="C72" s="217" t="s">
        <v>152</v>
      </c>
      <c r="D72" s="249" t="s">
        <v>217</v>
      </c>
      <c r="E72" s="250"/>
      <c r="F72" s="41"/>
      <c r="G72" s="32" t="s">
        <v>139</v>
      </c>
      <c r="H72" s="32" t="s">
        <v>175</v>
      </c>
      <c r="I72" s="11">
        <v>2</v>
      </c>
      <c r="J72" s="215">
        <v>2</v>
      </c>
      <c r="K72" s="33"/>
      <c r="L72" s="224"/>
    </row>
    <row r="73" spans="3:12" ht="13.5">
      <c r="C73" s="212" t="s">
        <v>28</v>
      </c>
      <c r="D73" s="249" t="s">
        <v>218</v>
      </c>
      <c r="E73" s="250"/>
      <c r="F73" s="35"/>
      <c r="G73" s="11" t="s">
        <v>139</v>
      </c>
      <c r="H73" s="11" t="s">
        <v>141</v>
      </c>
      <c r="I73" s="11">
        <v>2</v>
      </c>
      <c r="J73" s="214"/>
      <c r="K73" s="14"/>
      <c r="L73" s="222"/>
    </row>
    <row r="74" spans="2:12" s="177" customFormat="1" ht="15" customHeight="1">
      <c r="B74" s="177" t="s">
        <v>27</v>
      </c>
      <c r="C74" s="253" t="s">
        <v>0</v>
      </c>
      <c r="D74" s="254"/>
      <c r="E74" s="254"/>
      <c r="F74" s="254"/>
      <c r="G74" s="255"/>
      <c r="H74" s="12"/>
      <c r="I74" s="216">
        <f>SUM(I70:I73)</f>
        <v>8</v>
      </c>
      <c r="J74" s="134">
        <f>SUM(J70:J73)</f>
        <v>6</v>
      </c>
      <c r="K74" s="12" t="s">
        <v>153</v>
      </c>
      <c r="L74" s="133" t="s">
        <v>9</v>
      </c>
    </row>
    <row r="75" spans="2:12" s="177" customFormat="1" ht="15" customHeight="1">
      <c r="B75" s="177" t="s">
        <v>27</v>
      </c>
      <c r="C75" s="253" t="s">
        <v>20</v>
      </c>
      <c r="D75" s="254"/>
      <c r="E75" s="254"/>
      <c r="F75" s="254"/>
      <c r="G75" s="255"/>
      <c r="H75" s="15"/>
      <c r="I75" s="216">
        <f>SUM(I69,I67,I63,I46,I31)</f>
        <v>76</v>
      </c>
      <c r="J75" s="134">
        <f>SUM(J69,J67,J63,J46,J31)</f>
        <v>60</v>
      </c>
      <c r="K75" s="16" t="str">
        <f>IF(J75&gt;=10,"○","×")</f>
        <v>○</v>
      </c>
      <c r="L75" s="133" t="s">
        <v>98</v>
      </c>
    </row>
    <row r="76" spans="2:12" s="177" customFormat="1" ht="15" customHeight="1">
      <c r="B76" s="177" t="s">
        <v>27</v>
      </c>
      <c r="C76" s="253" t="s">
        <v>25</v>
      </c>
      <c r="D76" s="254"/>
      <c r="E76" s="254"/>
      <c r="F76" s="254"/>
      <c r="G76" s="255"/>
      <c r="H76" s="16"/>
      <c r="I76" s="216">
        <f>SUM(I74:I75)</f>
        <v>84</v>
      </c>
      <c r="J76" s="134">
        <f>SUM(J74:J75)</f>
        <v>66</v>
      </c>
      <c r="K76" s="16" t="str">
        <f>IF(J76&gt;=20,"○","×")</f>
        <v>○</v>
      </c>
      <c r="L76" s="133" t="s">
        <v>41</v>
      </c>
    </row>
  </sheetData>
  <sheetProtection/>
  <mergeCells count="62">
    <mergeCell ref="C1:L3"/>
    <mergeCell ref="E7:J7"/>
    <mergeCell ref="E8:G8"/>
    <mergeCell ref="E9:G9"/>
    <mergeCell ref="I14:I16"/>
    <mergeCell ref="C4:L4"/>
    <mergeCell ref="C5:L5"/>
    <mergeCell ref="G20:I20"/>
    <mergeCell ref="J20:K20"/>
    <mergeCell ref="G21:I21"/>
    <mergeCell ref="J21:L22"/>
    <mergeCell ref="J23:L24"/>
    <mergeCell ref="C26:E26"/>
    <mergeCell ref="D33:E33"/>
    <mergeCell ref="D34:E34"/>
    <mergeCell ref="C31:G31"/>
    <mergeCell ref="D32:E32"/>
    <mergeCell ref="D27:E27"/>
    <mergeCell ref="D28:E28"/>
    <mergeCell ref="D29:E29"/>
    <mergeCell ref="D30:E30"/>
    <mergeCell ref="C46:G46"/>
    <mergeCell ref="D47:E47"/>
    <mergeCell ref="D48:E48"/>
    <mergeCell ref="D49:E49"/>
    <mergeCell ref="D40:E40"/>
    <mergeCell ref="D41:E41"/>
    <mergeCell ref="D42:E42"/>
    <mergeCell ref="D43:E43"/>
    <mergeCell ref="D44:E44"/>
    <mergeCell ref="D45:E45"/>
    <mergeCell ref="D50:E50"/>
    <mergeCell ref="D51:E51"/>
    <mergeCell ref="D52:E52"/>
    <mergeCell ref="D53:E53"/>
    <mergeCell ref="D54:E54"/>
    <mergeCell ref="D55:E55"/>
    <mergeCell ref="D62:E62"/>
    <mergeCell ref="D56:E56"/>
    <mergeCell ref="D57:E57"/>
    <mergeCell ref="D58:E58"/>
    <mergeCell ref="D59:E59"/>
    <mergeCell ref="D60:E60"/>
    <mergeCell ref="D61:E61"/>
    <mergeCell ref="D68:E68"/>
    <mergeCell ref="C69:G69"/>
    <mergeCell ref="D71:E71"/>
    <mergeCell ref="D72:E72"/>
    <mergeCell ref="C63:G63"/>
    <mergeCell ref="D64:E64"/>
    <mergeCell ref="D65:E65"/>
    <mergeCell ref="D66:E66"/>
    <mergeCell ref="D73:E73"/>
    <mergeCell ref="C74:G74"/>
    <mergeCell ref="C75:G75"/>
    <mergeCell ref="C76:G76"/>
    <mergeCell ref="D35:E35"/>
    <mergeCell ref="D36:E36"/>
    <mergeCell ref="D37:E37"/>
    <mergeCell ref="D38:E38"/>
    <mergeCell ref="D39:E39"/>
    <mergeCell ref="C67:G67"/>
  </mergeCells>
  <conditionalFormatting sqref="K17 K75:K76">
    <cfRule type="cellIs" priority="4" dxfId="10" operator="equal" stopIfTrue="1">
      <formula>"×"</formula>
    </cfRule>
  </conditionalFormatting>
  <conditionalFormatting sqref="K11:K14">
    <cfRule type="cellIs" priority="2" dxfId="10" operator="equal" stopIfTrue="1">
      <formula>"×"</formula>
    </cfRule>
  </conditionalFormatting>
  <conditionalFormatting sqref="K15:K16">
    <cfRule type="cellIs" priority="3" dxfId="11" operator="equal" stopIfTrue="1">
      <formula>"×"</formula>
    </cfRule>
  </conditionalFormatting>
  <conditionalFormatting sqref="K31 K46 K63 K67 K69">
    <cfRule type="cellIs" priority="1" dxfId="10" operator="equal" stopIfTrue="1">
      <formula>"×"</formula>
    </cfRule>
  </conditionalFormatting>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4"/>
  <dimension ref="A1:K51"/>
  <sheetViews>
    <sheetView zoomScalePageLayoutView="0" workbookViewId="0" topLeftCell="A1">
      <selection activeCell="A1" sqref="A1:IV16384"/>
    </sheetView>
  </sheetViews>
  <sheetFormatPr defaultColWidth="9.00390625" defaultRowHeight="13.5"/>
  <cols>
    <col min="1" max="1" width="3.625" style="1" customWidth="1"/>
    <col min="2" max="3" width="4.625" style="1" customWidth="1"/>
    <col min="4" max="4" width="5.875" style="6" customWidth="1"/>
    <col min="5" max="5" width="15.125" style="6" customWidth="1"/>
    <col min="6" max="6" width="6.50390625" style="6" customWidth="1"/>
    <col min="7" max="7" width="9.50390625" style="1" customWidth="1"/>
    <col min="8" max="8" width="21.875" style="1" customWidth="1"/>
    <col min="9" max="10" width="5.625" style="1" customWidth="1"/>
    <col min="11" max="11" width="15.00390625" style="6" customWidth="1"/>
    <col min="12" max="12" width="3.625" style="0" customWidth="1"/>
  </cols>
  <sheetData>
    <row r="1" spans="3:11" s="76" customFormat="1" ht="14.25">
      <c r="C1" s="138"/>
      <c r="D1" s="138"/>
      <c r="E1" s="138"/>
      <c r="F1" s="229"/>
      <c r="G1" s="229"/>
      <c r="H1" s="229"/>
      <c r="I1" s="138"/>
      <c r="K1" s="138"/>
    </row>
    <row r="2" spans="7:10" s="76" customFormat="1" ht="12.75" customHeight="1">
      <c r="G2" s="139"/>
      <c r="H2" s="139"/>
      <c r="I2" s="139"/>
      <c r="J2" s="139"/>
    </row>
    <row r="3" spans="2:11" ht="19.5" customHeight="1">
      <c r="B3" s="242" t="s">
        <v>103</v>
      </c>
      <c r="C3" s="242"/>
      <c r="D3" s="242"/>
      <c r="E3" s="242"/>
      <c r="F3" s="242"/>
      <c r="G3" s="242"/>
      <c r="H3" s="242"/>
      <c r="I3" s="242"/>
      <c r="J3" s="242"/>
      <c r="K3" s="242"/>
    </row>
    <row r="4" spans="1:11" ht="19.5" customHeight="1">
      <c r="A4" s="76"/>
      <c r="B4" s="242" t="s">
        <v>104</v>
      </c>
      <c r="C4" s="242"/>
      <c r="D4" s="242"/>
      <c r="E4" s="242"/>
      <c r="F4" s="242"/>
      <c r="G4" s="242"/>
      <c r="H4" s="242"/>
      <c r="I4" s="242"/>
      <c r="J4" s="242"/>
      <c r="K4" s="242"/>
    </row>
    <row r="5" spans="1:11" ht="16.5" customHeight="1">
      <c r="A5" s="76"/>
      <c r="B5" s="76"/>
      <c r="C5" s="76"/>
      <c r="D5" s="140"/>
      <c r="E5" s="140"/>
      <c r="F5" s="140"/>
      <c r="G5" s="139"/>
      <c r="H5" s="139"/>
      <c r="I5" s="139"/>
      <c r="J5" s="139"/>
      <c r="K5" s="140"/>
    </row>
    <row r="7" spans="2:11" ht="16.5" customHeight="1">
      <c r="B7" s="30" t="s">
        <v>2</v>
      </c>
      <c r="C7" s="141"/>
      <c r="D7" s="142"/>
      <c r="E7" s="91"/>
      <c r="F7" s="92"/>
      <c r="G7" s="141"/>
      <c r="H7" s="92"/>
      <c r="I7" s="2" t="s">
        <v>11</v>
      </c>
      <c r="J7" s="93"/>
      <c r="K7" s="143"/>
    </row>
    <row r="8" spans="2:11" ht="16.5" customHeight="1">
      <c r="B8" s="30" t="s">
        <v>12</v>
      </c>
      <c r="C8" s="141"/>
      <c r="D8" s="142"/>
      <c r="E8" s="286"/>
      <c r="F8" s="287"/>
      <c r="G8" s="9" t="s">
        <v>3</v>
      </c>
      <c r="H8" s="144"/>
      <c r="I8" s="3" t="s">
        <v>105</v>
      </c>
      <c r="J8" s="145"/>
      <c r="K8" s="146"/>
    </row>
    <row r="9" spans="2:11" ht="16.5" customHeight="1">
      <c r="B9" s="30" t="s">
        <v>5</v>
      </c>
      <c r="C9" s="141"/>
      <c r="D9" s="142"/>
      <c r="E9" s="288"/>
      <c r="F9" s="289"/>
      <c r="G9" s="3" t="s">
        <v>4</v>
      </c>
      <c r="H9" s="144"/>
      <c r="I9" s="147" t="s">
        <v>101</v>
      </c>
      <c r="J9" s="148"/>
      <c r="K9" s="149"/>
    </row>
    <row r="10" spans="4:7" s="22" customFormat="1" ht="11.25" customHeight="1">
      <c r="D10" s="23"/>
      <c r="E10" s="23"/>
      <c r="F10" s="23"/>
      <c r="G10" s="150"/>
    </row>
    <row r="11" s="22" customFormat="1" ht="14.25">
      <c r="K11" s="47"/>
    </row>
    <row r="12" spans="2:11" ht="13.5">
      <c r="B12" s="290" t="s">
        <v>106</v>
      </c>
      <c r="C12" s="290" t="s">
        <v>107</v>
      </c>
      <c r="D12" s="292" t="s">
        <v>108</v>
      </c>
      <c r="E12" s="293"/>
      <c r="F12" s="293"/>
      <c r="G12" s="293"/>
      <c r="H12" s="293"/>
      <c r="I12" s="293"/>
      <c r="J12" s="294"/>
      <c r="K12" s="290" t="s">
        <v>13</v>
      </c>
    </row>
    <row r="13" spans="2:11" ht="13.5">
      <c r="B13" s="291"/>
      <c r="C13" s="291"/>
      <c r="D13" s="292" t="s">
        <v>109</v>
      </c>
      <c r="E13" s="293"/>
      <c r="F13" s="294"/>
      <c r="G13" s="90" t="s">
        <v>110</v>
      </c>
      <c r="H13" s="90" t="s">
        <v>15</v>
      </c>
      <c r="I13" s="90" t="s">
        <v>14</v>
      </c>
      <c r="J13" s="151" t="s">
        <v>111</v>
      </c>
      <c r="K13" s="291"/>
    </row>
    <row r="14" spans="2:11" ht="13.5">
      <c r="B14" s="39"/>
      <c r="C14" s="39"/>
      <c r="D14" s="280"/>
      <c r="E14" s="281"/>
      <c r="F14" s="282"/>
      <c r="G14" s="152"/>
      <c r="H14" s="153"/>
      <c r="I14" s="152"/>
      <c r="J14" s="154"/>
      <c r="K14" s="155"/>
    </row>
    <row r="15" spans="2:11" ht="13.5">
      <c r="B15" s="40"/>
      <c r="C15" s="40"/>
      <c r="D15" s="283"/>
      <c r="E15" s="284"/>
      <c r="F15" s="285"/>
      <c r="G15" s="156"/>
      <c r="H15" s="157"/>
      <c r="I15" s="156"/>
      <c r="J15" s="158"/>
      <c r="K15" s="159"/>
    </row>
    <row r="16" spans="2:11" ht="13.5" customHeight="1">
      <c r="B16" s="160"/>
      <c r="C16" s="160"/>
      <c r="D16" s="274"/>
      <c r="E16" s="275"/>
      <c r="F16" s="276"/>
      <c r="G16" s="161"/>
      <c r="H16" s="161"/>
      <c r="I16" s="88"/>
      <c r="J16" s="162"/>
      <c r="K16" s="40"/>
    </row>
    <row r="17" spans="2:11" ht="13.5">
      <c r="B17" s="160"/>
      <c r="C17" s="160"/>
      <c r="D17" s="274"/>
      <c r="E17" s="275"/>
      <c r="F17" s="276"/>
      <c r="G17" s="163"/>
      <c r="H17" s="163"/>
      <c r="I17" s="164"/>
      <c r="J17" s="161"/>
      <c r="K17" s="42"/>
    </row>
    <row r="18" spans="2:11" ht="13.5" customHeight="1">
      <c r="B18" s="160"/>
      <c r="C18" s="160"/>
      <c r="D18" s="274"/>
      <c r="E18" s="275"/>
      <c r="F18" s="276"/>
      <c r="G18" s="161"/>
      <c r="H18" s="161"/>
      <c r="I18" s="88"/>
      <c r="J18" s="165"/>
      <c r="K18" s="40"/>
    </row>
    <row r="19" spans="2:11" ht="13.5">
      <c r="B19" s="160"/>
      <c r="C19" s="160"/>
      <c r="D19" s="274"/>
      <c r="E19" s="275"/>
      <c r="F19" s="276"/>
      <c r="G19" s="163"/>
      <c r="H19" s="163"/>
      <c r="I19" s="164"/>
      <c r="J19" s="162"/>
      <c r="K19" s="42"/>
    </row>
    <row r="20" spans="2:11" ht="13.5">
      <c r="B20" s="160"/>
      <c r="C20" s="160"/>
      <c r="D20" s="274"/>
      <c r="E20" s="275"/>
      <c r="F20" s="276"/>
      <c r="G20" s="161"/>
      <c r="H20" s="161"/>
      <c r="I20" s="35"/>
      <c r="J20" s="161"/>
      <c r="K20" s="40"/>
    </row>
    <row r="21" spans="2:11" ht="13.5">
      <c r="B21" s="160"/>
      <c r="C21" s="160"/>
      <c r="D21" s="274"/>
      <c r="E21" s="275"/>
      <c r="F21" s="276"/>
      <c r="G21" s="161"/>
      <c r="H21" s="161"/>
      <c r="I21" s="166"/>
      <c r="J21" s="164"/>
      <c r="K21" s="40"/>
    </row>
    <row r="22" spans="2:11" ht="13.5" customHeight="1">
      <c r="B22" s="160"/>
      <c r="C22" s="160"/>
      <c r="D22" s="274"/>
      <c r="E22" s="275"/>
      <c r="F22" s="276"/>
      <c r="G22" s="161"/>
      <c r="H22" s="161"/>
      <c r="I22" s="88"/>
      <c r="J22" s="165"/>
      <c r="K22" s="40"/>
    </row>
    <row r="23" spans="2:11" ht="13.5">
      <c r="B23" s="160"/>
      <c r="C23" s="160"/>
      <c r="D23" s="274"/>
      <c r="E23" s="275"/>
      <c r="F23" s="276"/>
      <c r="G23" s="163"/>
      <c r="H23" s="163"/>
      <c r="I23" s="164"/>
      <c r="J23" s="162"/>
      <c r="K23" s="42"/>
    </row>
    <row r="24" spans="2:11" ht="13.5">
      <c r="B24" s="160"/>
      <c r="C24" s="160"/>
      <c r="D24" s="274"/>
      <c r="E24" s="275"/>
      <c r="F24" s="276"/>
      <c r="G24" s="161"/>
      <c r="H24" s="161"/>
      <c r="I24" s="35"/>
      <c r="J24" s="161"/>
      <c r="K24" s="40"/>
    </row>
    <row r="25" spans="2:11" ht="13.5">
      <c r="B25" s="160"/>
      <c r="C25" s="160"/>
      <c r="D25" s="274"/>
      <c r="E25" s="275"/>
      <c r="F25" s="276"/>
      <c r="G25" s="161"/>
      <c r="H25" s="161"/>
      <c r="I25" s="166"/>
      <c r="J25" s="164"/>
      <c r="K25" s="40"/>
    </row>
    <row r="26" spans="2:11" ht="13.5">
      <c r="B26" s="160"/>
      <c r="C26" s="160"/>
      <c r="D26" s="274"/>
      <c r="E26" s="275"/>
      <c r="F26" s="276"/>
      <c r="G26" s="163"/>
      <c r="H26" s="163"/>
      <c r="I26" s="164"/>
      <c r="J26" s="162"/>
      <c r="K26" s="42"/>
    </row>
    <row r="27" spans="2:11" ht="13.5">
      <c r="B27" s="160"/>
      <c r="C27" s="160"/>
      <c r="D27" s="274"/>
      <c r="E27" s="275"/>
      <c r="F27" s="276"/>
      <c r="G27" s="161"/>
      <c r="H27" s="161"/>
      <c r="I27" s="35"/>
      <c r="J27" s="161"/>
      <c r="K27" s="40"/>
    </row>
    <row r="28" spans="2:11" ht="13.5">
      <c r="B28" s="160"/>
      <c r="C28" s="160"/>
      <c r="D28" s="274"/>
      <c r="E28" s="275"/>
      <c r="F28" s="276"/>
      <c r="G28" s="161"/>
      <c r="H28" s="161"/>
      <c r="I28" s="35"/>
      <c r="J28" s="161"/>
      <c r="K28" s="40"/>
    </row>
    <row r="29" spans="2:11" ht="13.5">
      <c r="B29" s="160"/>
      <c r="C29" s="160"/>
      <c r="D29" s="274"/>
      <c r="E29" s="275"/>
      <c r="F29" s="276"/>
      <c r="G29" s="161"/>
      <c r="H29" s="161"/>
      <c r="I29" s="166"/>
      <c r="J29" s="164"/>
      <c r="K29" s="40"/>
    </row>
    <row r="30" spans="2:11" ht="13.5">
      <c r="B30" s="160"/>
      <c r="C30" s="160"/>
      <c r="D30" s="274"/>
      <c r="E30" s="275"/>
      <c r="F30" s="276"/>
      <c r="G30" s="163"/>
      <c r="H30" s="163"/>
      <c r="I30" s="164"/>
      <c r="J30" s="162"/>
      <c r="K30" s="42"/>
    </row>
    <row r="31" spans="2:11" ht="13.5">
      <c r="B31" s="160"/>
      <c r="C31" s="160"/>
      <c r="D31" s="274"/>
      <c r="E31" s="275"/>
      <c r="F31" s="276"/>
      <c r="G31" s="161"/>
      <c r="H31" s="161"/>
      <c r="I31" s="35"/>
      <c r="J31" s="161"/>
      <c r="K31" s="40"/>
    </row>
    <row r="32" spans="2:11" ht="13.5">
      <c r="B32" s="160"/>
      <c r="C32" s="160"/>
      <c r="D32" s="274"/>
      <c r="E32" s="275"/>
      <c r="F32" s="276"/>
      <c r="G32" s="161"/>
      <c r="H32" s="161"/>
      <c r="I32" s="166"/>
      <c r="J32" s="164"/>
      <c r="K32" s="40"/>
    </row>
    <row r="33" spans="2:11" ht="13.5" customHeight="1">
      <c r="B33" s="160"/>
      <c r="C33" s="160"/>
      <c r="D33" s="274"/>
      <c r="E33" s="275"/>
      <c r="F33" s="276"/>
      <c r="G33" s="161"/>
      <c r="H33" s="161"/>
      <c r="I33" s="88"/>
      <c r="J33" s="165"/>
      <c r="K33" s="40"/>
    </row>
    <row r="34" spans="2:11" ht="13.5" customHeight="1">
      <c r="B34" s="160"/>
      <c r="C34" s="160"/>
      <c r="D34" s="274"/>
      <c r="E34" s="275"/>
      <c r="F34" s="276"/>
      <c r="G34" s="161"/>
      <c r="H34" s="161"/>
      <c r="I34" s="88"/>
      <c r="J34" s="165"/>
      <c r="K34" s="40"/>
    </row>
    <row r="35" spans="2:11" ht="13.5">
      <c r="B35" s="160"/>
      <c r="C35" s="160"/>
      <c r="D35" s="274"/>
      <c r="E35" s="275"/>
      <c r="F35" s="276"/>
      <c r="G35" s="163"/>
      <c r="H35" s="163"/>
      <c r="I35" s="164"/>
      <c r="J35" s="162"/>
      <c r="K35" s="42"/>
    </row>
    <row r="36" spans="2:11" ht="13.5">
      <c r="B36" s="160"/>
      <c r="C36" s="160"/>
      <c r="D36" s="274"/>
      <c r="E36" s="275"/>
      <c r="F36" s="276"/>
      <c r="G36" s="161"/>
      <c r="H36" s="161"/>
      <c r="I36" s="35"/>
      <c r="J36" s="161"/>
      <c r="K36" s="40"/>
    </row>
    <row r="37" spans="2:11" ht="13.5">
      <c r="B37" s="160"/>
      <c r="C37" s="160"/>
      <c r="D37" s="274"/>
      <c r="E37" s="275"/>
      <c r="F37" s="276"/>
      <c r="G37" s="161"/>
      <c r="H37" s="161"/>
      <c r="I37" s="166"/>
      <c r="J37" s="164"/>
      <c r="K37" s="40"/>
    </row>
    <row r="38" spans="2:11" ht="13.5">
      <c r="B38" s="160"/>
      <c r="C38" s="160"/>
      <c r="D38" s="274"/>
      <c r="E38" s="275"/>
      <c r="F38" s="276"/>
      <c r="G38" s="163"/>
      <c r="H38" s="163"/>
      <c r="I38" s="164"/>
      <c r="J38" s="162"/>
      <c r="K38" s="42"/>
    </row>
    <row r="39" spans="2:11" ht="13.5">
      <c r="B39" s="160"/>
      <c r="C39" s="160"/>
      <c r="D39" s="274"/>
      <c r="E39" s="275"/>
      <c r="F39" s="276"/>
      <c r="G39" s="161"/>
      <c r="H39" s="161"/>
      <c r="I39" s="35"/>
      <c r="J39" s="161"/>
      <c r="K39" s="40"/>
    </row>
    <row r="40" spans="2:11" ht="13.5">
      <c r="B40" s="160"/>
      <c r="C40" s="160"/>
      <c r="D40" s="274"/>
      <c r="E40" s="275"/>
      <c r="F40" s="276"/>
      <c r="G40" s="161"/>
      <c r="H40" s="161"/>
      <c r="I40" s="166"/>
      <c r="J40" s="164"/>
      <c r="K40" s="40"/>
    </row>
    <row r="41" spans="2:11" ht="13.5" customHeight="1">
      <c r="B41" s="160"/>
      <c r="C41" s="160"/>
      <c r="D41" s="274"/>
      <c r="E41" s="275"/>
      <c r="F41" s="276"/>
      <c r="G41" s="161"/>
      <c r="H41" s="161"/>
      <c r="I41" s="88"/>
      <c r="J41" s="165"/>
      <c r="K41" s="40"/>
    </row>
    <row r="42" spans="2:11" ht="13.5">
      <c r="B42" s="160"/>
      <c r="C42" s="160"/>
      <c r="D42" s="274"/>
      <c r="E42" s="275"/>
      <c r="F42" s="276"/>
      <c r="G42" s="163"/>
      <c r="H42" s="163"/>
      <c r="I42" s="164"/>
      <c r="J42" s="162"/>
      <c r="K42" s="42"/>
    </row>
    <row r="43" spans="2:11" ht="13.5">
      <c r="B43" s="160"/>
      <c r="C43" s="160"/>
      <c r="D43" s="274"/>
      <c r="E43" s="275"/>
      <c r="F43" s="276"/>
      <c r="G43" s="161"/>
      <c r="H43" s="161"/>
      <c r="I43" s="35"/>
      <c r="J43" s="161"/>
      <c r="K43" s="40"/>
    </row>
    <row r="44" spans="2:11" ht="13.5">
      <c r="B44" s="160"/>
      <c r="C44" s="160"/>
      <c r="D44" s="274"/>
      <c r="E44" s="275"/>
      <c r="F44" s="276"/>
      <c r="G44" s="161"/>
      <c r="H44" s="161"/>
      <c r="I44" s="166"/>
      <c r="J44" s="164"/>
      <c r="K44" s="40"/>
    </row>
    <row r="45" spans="2:11" ht="13.5">
      <c r="B45" s="167"/>
      <c r="C45" s="167"/>
      <c r="D45" s="277"/>
      <c r="E45" s="278"/>
      <c r="F45" s="279"/>
      <c r="G45" s="168"/>
      <c r="H45" s="168"/>
      <c r="I45" s="169"/>
      <c r="J45" s="170"/>
      <c r="K45" s="171"/>
    </row>
    <row r="46" spans="7:10" ht="13.5">
      <c r="G46" s="172"/>
      <c r="H46" s="172"/>
      <c r="I46" s="172"/>
      <c r="J46" s="172"/>
    </row>
    <row r="47" spans="4:11" s="22" customFormat="1" ht="18" customHeight="1">
      <c r="D47" s="173" t="s">
        <v>112</v>
      </c>
      <c r="E47" s="173"/>
      <c r="F47" s="173"/>
      <c r="G47" s="173"/>
      <c r="H47" s="173"/>
      <c r="I47" s="173"/>
      <c r="J47" s="173"/>
      <c r="K47" s="173"/>
    </row>
    <row r="48" spans="4:9" s="22" customFormat="1" ht="18" customHeight="1">
      <c r="D48" s="174" t="s">
        <v>113</v>
      </c>
      <c r="E48" s="175"/>
      <c r="F48" s="175"/>
      <c r="G48" s="175"/>
      <c r="H48" s="175"/>
      <c r="I48" s="176"/>
    </row>
    <row r="49" spans="4:9" s="177" customFormat="1" ht="18" customHeight="1">
      <c r="D49" s="178" t="s">
        <v>114</v>
      </c>
      <c r="E49" s="173"/>
      <c r="F49" s="173"/>
      <c r="G49" s="173"/>
      <c r="H49" s="173"/>
      <c r="I49" s="179"/>
    </row>
    <row r="50" spans="4:9" s="177" customFormat="1" ht="18" customHeight="1">
      <c r="D50" s="180" t="s">
        <v>115</v>
      </c>
      <c r="E50" s="181"/>
      <c r="F50" s="181"/>
      <c r="G50" s="181"/>
      <c r="H50" s="181"/>
      <c r="I50" s="182"/>
    </row>
    <row r="51" spans="4:6" s="177" customFormat="1" ht="16.5" customHeight="1">
      <c r="D51" s="173"/>
      <c r="E51" s="173"/>
      <c r="F51" s="173"/>
    </row>
  </sheetData>
  <sheetProtection/>
  <mergeCells count="42">
    <mergeCell ref="F1:H1"/>
    <mergeCell ref="B3:K3"/>
    <mergeCell ref="B4:K4"/>
    <mergeCell ref="E8:F8"/>
    <mergeCell ref="E9:F9"/>
    <mergeCell ref="B12:B13"/>
    <mergeCell ref="C12:C13"/>
    <mergeCell ref="D12:J12"/>
    <mergeCell ref="K12:K13"/>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44:F44"/>
    <mergeCell ref="D45:F45"/>
    <mergeCell ref="D38:F38"/>
    <mergeCell ref="D39:F39"/>
    <mergeCell ref="D40:F40"/>
    <mergeCell ref="D41:F41"/>
    <mergeCell ref="D42:F42"/>
    <mergeCell ref="D43:F4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K50"/>
  <sheetViews>
    <sheetView zoomScalePageLayoutView="0" workbookViewId="0" topLeftCell="A1">
      <selection activeCell="N4" sqref="N4"/>
    </sheetView>
  </sheetViews>
  <sheetFormatPr defaultColWidth="8.875" defaultRowHeight="13.5"/>
  <cols>
    <col min="1" max="1" width="3.625" style="1" customWidth="1"/>
    <col min="2" max="3" width="4.625" style="1" customWidth="1"/>
    <col min="4" max="4" width="5.875" style="6" customWidth="1"/>
    <col min="5" max="5" width="15.125" style="6" customWidth="1"/>
    <col min="6" max="6" width="6.50390625" style="6" customWidth="1"/>
    <col min="7" max="7" width="9.50390625" style="1" customWidth="1"/>
    <col min="8" max="8" width="21.875" style="1" customWidth="1"/>
    <col min="9" max="10" width="5.625" style="1" customWidth="1"/>
    <col min="11" max="11" width="15.00390625" style="6" customWidth="1"/>
    <col min="12" max="12" width="3.625" style="0" customWidth="1"/>
  </cols>
  <sheetData>
    <row r="1" spans="7:10" s="76" customFormat="1" ht="14.25">
      <c r="G1" s="139"/>
      <c r="H1" s="139"/>
      <c r="I1" s="139"/>
      <c r="J1" s="139"/>
    </row>
    <row r="2" spans="2:11" ht="22.5" customHeight="1">
      <c r="B2" s="242" t="s">
        <v>116</v>
      </c>
      <c r="C2" s="242"/>
      <c r="D2" s="242"/>
      <c r="E2" s="242"/>
      <c r="F2" s="242"/>
      <c r="G2" s="242"/>
      <c r="H2" s="242"/>
      <c r="I2" s="242"/>
      <c r="J2" s="242"/>
      <c r="K2" s="242"/>
    </row>
    <row r="3" spans="1:11" ht="22.5" customHeight="1">
      <c r="A3" s="76"/>
      <c r="B3" s="242" t="s">
        <v>104</v>
      </c>
      <c r="C3" s="242"/>
      <c r="D3" s="242"/>
      <c r="E3" s="242"/>
      <c r="F3" s="242"/>
      <c r="G3" s="242"/>
      <c r="H3" s="242"/>
      <c r="I3" s="242"/>
      <c r="J3" s="242"/>
      <c r="K3" s="242"/>
    </row>
    <row r="4" spans="1:11" ht="22.5" customHeight="1">
      <c r="A4" s="76"/>
      <c r="B4" s="76"/>
      <c r="C4" s="76"/>
      <c r="D4" s="140"/>
      <c r="E4" s="140"/>
      <c r="F4" s="140"/>
      <c r="G4" s="139"/>
      <c r="H4" s="139"/>
      <c r="I4" s="139"/>
      <c r="J4" s="139"/>
      <c r="K4" s="140"/>
    </row>
    <row r="6" spans="2:11" ht="19.5" customHeight="1">
      <c r="B6" s="30" t="s">
        <v>2</v>
      </c>
      <c r="C6" s="141"/>
      <c r="D6" s="142"/>
      <c r="E6" s="91" t="s">
        <v>117</v>
      </c>
      <c r="F6" s="92"/>
      <c r="G6" s="141"/>
      <c r="H6" s="92"/>
      <c r="I6" s="2" t="s">
        <v>11</v>
      </c>
      <c r="J6" s="93"/>
      <c r="K6" s="143" t="s">
        <v>118</v>
      </c>
    </row>
    <row r="7" spans="2:11" ht="16.5" customHeight="1">
      <c r="B7" s="30" t="s">
        <v>12</v>
      </c>
      <c r="C7" s="141"/>
      <c r="D7" s="142"/>
      <c r="E7" s="183" t="s">
        <v>119</v>
      </c>
      <c r="F7" s="183"/>
      <c r="G7" s="9" t="s">
        <v>3</v>
      </c>
      <c r="H7" s="144" t="s">
        <v>87</v>
      </c>
      <c r="I7" s="3" t="s">
        <v>105</v>
      </c>
      <c r="J7" s="145"/>
      <c r="K7" s="146" t="s">
        <v>88</v>
      </c>
    </row>
    <row r="8" spans="2:11" ht="13.5">
      <c r="B8" s="30" t="s">
        <v>5</v>
      </c>
      <c r="C8" s="141"/>
      <c r="D8" s="142"/>
      <c r="E8" s="299" t="s">
        <v>48</v>
      </c>
      <c r="F8" s="300"/>
      <c r="G8" s="3" t="s">
        <v>4</v>
      </c>
      <c r="H8" s="144" t="s">
        <v>120</v>
      </c>
      <c r="I8" s="147" t="s">
        <v>101</v>
      </c>
      <c r="J8" s="148"/>
      <c r="K8" s="149" t="s">
        <v>102</v>
      </c>
    </row>
    <row r="9" spans="4:7" s="22" customFormat="1" ht="16.5" customHeight="1">
      <c r="D9" s="23"/>
      <c r="E9" s="23"/>
      <c r="F9" s="23"/>
      <c r="G9" s="150"/>
    </row>
    <row r="10" s="22" customFormat="1" ht="16.5" customHeight="1">
      <c r="K10" s="47"/>
    </row>
    <row r="11" spans="2:11" ht="16.5" customHeight="1">
      <c r="B11" s="290" t="s">
        <v>106</v>
      </c>
      <c r="C11" s="290" t="s">
        <v>107</v>
      </c>
      <c r="D11" s="292" t="s">
        <v>108</v>
      </c>
      <c r="E11" s="293"/>
      <c r="F11" s="293"/>
      <c r="G11" s="293"/>
      <c r="H11" s="293"/>
      <c r="I11" s="293"/>
      <c r="J11" s="294"/>
      <c r="K11" s="290" t="s">
        <v>13</v>
      </c>
    </row>
    <row r="12" spans="2:11" ht="11.25" customHeight="1">
      <c r="B12" s="291"/>
      <c r="C12" s="291"/>
      <c r="D12" s="292" t="s">
        <v>109</v>
      </c>
      <c r="E12" s="293"/>
      <c r="F12" s="294"/>
      <c r="G12" s="90" t="s">
        <v>110</v>
      </c>
      <c r="H12" s="90" t="s">
        <v>15</v>
      </c>
      <c r="I12" s="90" t="s">
        <v>14</v>
      </c>
      <c r="J12" s="151" t="s">
        <v>111</v>
      </c>
      <c r="K12" s="291"/>
    </row>
    <row r="13" spans="2:11" ht="13.5">
      <c r="B13" s="39">
        <v>1</v>
      </c>
      <c r="C13" s="39" t="s">
        <v>121</v>
      </c>
      <c r="D13" s="295" t="s">
        <v>122</v>
      </c>
      <c r="E13" s="296"/>
      <c r="F13" s="184"/>
      <c r="G13" s="152">
        <v>2017</v>
      </c>
      <c r="H13" s="153" t="s">
        <v>123</v>
      </c>
      <c r="I13" s="152">
        <v>3</v>
      </c>
      <c r="J13" s="154">
        <v>11</v>
      </c>
      <c r="K13" s="155"/>
    </row>
    <row r="14" spans="2:11" ht="13.5">
      <c r="B14" s="40">
        <v>2</v>
      </c>
      <c r="C14" s="40" t="s">
        <v>31</v>
      </c>
      <c r="D14" s="297" t="s">
        <v>124</v>
      </c>
      <c r="E14" s="298"/>
      <c r="F14" s="185"/>
      <c r="G14" s="156">
        <v>2017</v>
      </c>
      <c r="H14" s="157" t="s">
        <v>125</v>
      </c>
      <c r="I14" s="156">
        <v>4</v>
      </c>
      <c r="J14" s="158">
        <v>7</v>
      </c>
      <c r="K14" s="159"/>
    </row>
    <row r="15" spans="2:11" ht="13.5">
      <c r="B15" s="160"/>
      <c r="C15" s="160"/>
      <c r="D15" s="80"/>
      <c r="E15" s="81"/>
      <c r="F15" s="185"/>
      <c r="G15" s="161"/>
      <c r="H15" s="161"/>
      <c r="I15" s="88"/>
      <c r="J15" s="162"/>
      <c r="K15" s="40"/>
    </row>
    <row r="16" spans="2:11" ht="13.5">
      <c r="B16" s="160"/>
      <c r="C16" s="160"/>
      <c r="D16" s="186"/>
      <c r="E16" s="187"/>
      <c r="F16" s="185"/>
      <c r="G16" s="163"/>
      <c r="H16" s="163"/>
      <c r="I16" s="164"/>
      <c r="J16" s="161"/>
      <c r="K16" s="42"/>
    </row>
    <row r="17" spans="2:11" ht="13.5">
      <c r="B17" s="160"/>
      <c r="C17" s="160"/>
      <c r="D17" s="80"/>
      <c r="E17" s="81"/>
      <c r="F17" s="185"/>
      <c r="G17" s="161"/>
      <c r="H17" s="161"/>
      <c r="I17" s="88"/>
      <c r="J17" s="165"/>
      <c r="K17" s="40"/>
    </row>
    <row r="18" spans="2:11" ht="13.5">
      <c r="B18" s="160"/>
      <c r="C18" s="160"/>
      <c r="D18" s="186"/>
      <c r="E18" s="187"/>
      <c r="F18" s="185"/>
      <c r="G18" s="163"/>
      <c r="H18" s="163"/>
      <c r="I18" s="164"/>
      <c r="J18" s="162"/>
      <c r="K18" s="42"/>
    </row>
    <row r="19" spans="2:11" ht="13.5">
      <c r="B19" s="160"/>
      <c r="C19" s="160"/>
      <c r="D19" s="80"/>
      <c r="E19" s="81"/>
      <c r="F19" s="185"/>
      <c r="G19" s="161"/>
      <c r="H19" s="161"/>
      <c r="I19" s="35"/>
      <c r="J19" s="161"/>
      <c r="K19" s="40"/>
    </row>
    <row r="20" spans="2:11" ht="13.5">
      <c r="B20" s="160"/>
      <c r="C20" s="160"/>
      <c r="D20" s="80"/>
      <c r="E20" s="81"/>
      <c r="F20" s="185"/>
      <c r="G20" s="161"/>
      <c r="H20" s="161"/>
      <c r="I20" s="166"/>
      <c r="J20" s="164"/>
      <c r="K20" s="40"/>
    </row>
    <row r="21" spans="2:11" ht="13.5" customHeight="1">
      <c r="B21" s="160"/>
      <c r="C21" s="160"/>
      <c r="D21" s="80"/>
      <c r="E21" s="81"/>
      <c r="F21" s="185"/>
      <c r="G21" s="161"/>
      <c r="H21" s="161"/>
      <c r="I21" s="88"/>
      <c r="J21" s="165"/>
      <c r="K21" s="40"/>
    </row>
    <row r="22" spans="2:11" ht="13.5">
      <c r="B22" s="160"/>
      <c r="C22" s="160"/>
      <c r="D22" s="186"/>
      <c r="E22" s="187"/>
      <c r="F22" s="185"/>
      <c r="G22" s="163"/>
      <c r="H22" s="163"/>
      <c r="I22" s="164"/>
      <c r="J22" s="162"/>
      <c r="K22" s="42"/>
    </row>
    <row r="23" spans="2:11" ht="13.5">
      <c r="B23" s="160"/>
      <c r="C23" s="160"/>
      <c r="D23" s="80"/>
      <c r="E23" s="81"/>
      <c r="F23" s="185"/>
      <c r="G23" s="161"/>
      <c r="H23" s="161"/>
      <c r="I23" s="35"/>
      <c r="J23" s="161"/>
      <c r="K23" s="40"/>
    </row>
    <row r="24" spans="2:11" ht="13.5">
      <c r="B24" s="160"/>
      <c r="C24" s="160"/>
      <c r="D24" s="80"/>
      <c r="E24" s="81"/>
      <c r="F24" s="185"/>
      <c r="G24" s="161"/>
      <c r="H24" s="161"/>
      <c r="I24" s="166"/>
      <c r="J24" s="164"/>
      <c r="K24" s="40"/>
    </row>
    <row r="25" spans="2:11" ht="13.5">
      <c r="B25" s="160"/>
      <c r="C25" s="160"/>
      <c r="D25" s="186"/>
      <c r="E25" s="187"/>
      <c r="F25" s="185"/>
      <c r="G25" s="163"/>
      <c r="H25" s="163"/>
      <c r="I25" s="164"/>
      <c r="J25" s="162"/>
      <c r="K25" s="42"/>
    </row>
    <row r="26" spans="2:11" ht="13.5">
      <c r="B26" s="160"/>
      <c r="C26" s="160"/>
      <c r="D26" s="80"/>
      <c r="E26" s="81"/>
      <c r="F26" s="185"/>
      <c r="G26" s="161"/>
      <c r="H26" s="161"/>
      <c r="I26" s="35"/>
      <c r="J26" s="161"/>
      <c r="K26" s="40"/>
    </row>
    <row r="27" spans="2:11" ht="13.5">
      <c r="B27" s="160"/>
      <c r="C27" s="160"/>
      <c r="D27" s="80"/>
      <c r="E27" s="81"/>
      <c r="F27" s="185"/>
      <c r="G27" s="161"/>
      <c r="H27" s="161"/>
      <c r="I27" s="35"/>
      <c r="J27" s="161"/>
      <c r="K27" s="40"/>
    </row>
    <row r="28" spans="2:11" ht="13.5">
      <c r="B28" s="160"/>
      <c r="C28" s="160"/>
      <c r="D28" s="80"/>
      <c r="E28" s="81"/>
      <c r="F28" s="185"/>
      <c r="G28" s="161"/>
      <c r="H28" s="161"/>
      <c r="I28" s="166"/>
      <c r="J28" s="164"/>
      <c r="K28" s="40"/>
    </row>
    <row r="29" spans="2:11" ht="13.5">
      <c r="B29" s="160"/>
      <c r="C29" s="160"/>
      <c r="D29" s="186"/>
      <c r="E29" s="187"/>
      <c r="F29" s="185"/>
      <c r="G29" s="163"/>
      <c r="H29" s="163"/>
      <c r="I29" s="164"/>
      <c r="J29" s="162"/>
      <c r="K29" s="42"/>
    </row>
    <row r="30" spans="2:11" ht="13.5">
      <c r="B30" s="160"/>
      <c r="C30" s="160"/>
      <c r="D30" s="80"/>
      <c r="E30" s="81"/>
      <c r="F30" s="185"/>
      <c r="G30" s="161"/>
      <c r="H30" s="161"/>
      <c r="I30" s="35"/>
      <c r="J30" s="161"/>
      <c r="K30" s="40"/>
    </row>
    <row r="31" spans="2:11" ht="13.5">
      <c r="B31" s="160"/>
      <c r="C31" s="160"/>
      <c r="D31" s="80"/>
      <c r="E31" s="81"/>
      <c r="F31" s="185"/>
      <c r="G31" s="161"/>
      <c r="H31" s="161"/>
      <c r="I31" s="166"/>
      <c r="J31" s="164"/>
      <c r="K31" s="40"/>
    </row>
    <row r="32" spans="2:11" ht="13.5" customHeight="1">
      <c r="B32" s="160"/>
      <c r="C32" s="160"/>
      <c r="D32" s="80"/>
      <c r="E32" s="81"/>
      <c r="F32" s="185"/>
      <c r="G32" s="161"/>
      <c r="H32" s="161"/>
      <c r="I32" s="88"/>
      <c r="J32" s="165"/>
      <c r="K32" s="40"/>
    </row>
    <row r="33" spans="2:11" ht="13.5" customHeight="1">
      <c r="B33" s="160"/>
      <c r="C33" s="160"/>
      <c r="D33" s="80"/>
      <c r="E33" s="81"/>
      <c r="F33" s="185"/>
      <c r="G33" s="161"/>
      <c r="H33" s="161"/>
      <c r="I33" s="88"/>
      <c r="J33" s="165"/>
      <c r="K33" s="40"/>
    </row>
    <row r="34" spans="2:11" ht="13.5">
      <c r="B34" s="160"/>
      <c r="C34" s="160"/>
      <c r="D34" s="186"/>
      <c r="E34" s="187"/>
      <c r="F34" s="185"/>
      <c r="G34" s="163"/>
      <c r="H34" s="163"/>
      <c r="I34" s="164"/>
      <c r="J34" s="162"/>
      <c r="K34" s="42"/>
    </row>
    <row r="35" spans="2:11" ht="13.5">
      <c r="B35" s="160"/>
      <c r="C35" s="160"/>
      <c r="D35" s="80"/>
      <c r="E35" s="81"/>
      <c r="F35" s="185"/>
      <c r="G35" s="161"/>
      <c r="H35" s="161"/>
      <c r="I35" s="35"/>
      <c r="J35" s="161"/>
      <c r="K35" s="40"/>
    </row>
    <row r="36" spans="2:11" ht="13.5">
      <c r="B36" s="160"/>
      <c r="C36" s="160"/>
      <c r="D36" s="80"/>
      <c r="E36" s="81"/>
      <c r="F36" s="185"/>
      <c r="G36" s="161"/>
      <c r="H36" s="161"/>
      <c r="I36" s="166"/>
      <c r="J36" s="164"/>
      <c r="K36" s="40"/>
    </row>
    <row r="37" spans="2:11" ht="13.5">
      <c r="B37" s="160"/>
      <c r="C37" s="160"/>
      <c r="D37" s="186"/>
      <c r="E37" s="187"/>
      <c r="F37" s="185"/>
      <c r="G37" s="163"/>
      <c r="H37" s="163"/>
      <c r="I37" s="164"/>
      <c r="J37" s="162"/>
      <c r="K37" s="42"/>
    </row>
    <row r="38" spans="2:11" ht="13.5">
      <c r="B38" s="160"/>
      <c r="C38" s="160"/>
      <c r="D38" s="80"/>
      <c r="E38" s="81"/>
      <c r="F38" s="185"/>
      <c r="G38" s="161"/>
      <c r="H38" s="161"/>
      <c r="I38" s="35"/>
      <c r="J38" s="161"/>
      <c r="K38" s="40"/>
    </row>
    <row r="39" spans="2:11" ht="13.5">
      <c r="B39" s="160"/>
      <c r="C39" s="160"/>
      <c r="D39" s="80"/>
      <c r="E39" s="81"/>
      <c r="F39" s="185"/>
      <c r="G39" s="161"/>
      <c r="H39" s="161"/>
      <c r="I39" s="166"/>
      <c r="J39" s="164"/>
      <c r="K39" s="40"/>
    </row>
    <row r="40" spans="2:11" ht="13.5" customHeight="1">
      <c r="B40" s="160"/>
      <c r="C40" s="160"/>
      <c r="D40" s="80"/>
      <c r="E40" s="81"/>
      <c r="F40" s="185"/>
      <c r="G40" s="161"/>
      <c r="H40" s="161"/>
      <c r="I40" s="88"/>
      <c r="J40" s="165"/>
      <c r="K40" s="40"/>
    </row>
    <row r="41" spans="2:11" ht="13.5">
      <c r="B41" s="160"/>
      <c r="C41" s="160"/>
      <c r="D41" s="186"/>
      <c r="E41" s="187"/>
      <c r="F41" s="185"/>
      <c r="G41" s="163"/>
      <c r="H41" s="163"/>
      <c r="I41" s="164"/>
      <c r="J41" s="162"/>
      <c r="K41" s="42"/>
    </row>
    <row r="42" spans="2:11" ht="13.5">
      <c r="B42" s="160"/>
      <c r="C42" s="160"/>
      <c r="D42" s="80"/>
      <c r="E42" s="81"/>
      <c r="F42" s="185"/>
      <c r="G42" s="161"/>
      <c r="H42" s="161"/>
      <c r="I42" s="35"/>
      <c r="J42" s="161"/>
      <c r="K42" s="40"/>
    </row>
    <row r="43" spans="2:11" ht="13.5">
      <c r="B43" s="160"/>
      <c r="C43" s="160"/>
      <c r="D43" s="80"/>
      <c r="E43" s="81"/>
      <c r="F43" s="185"/>
      <c r="G43" s="161"/>
      <c r="H43" s="161"/>
      <c r="I43" s="166"/>
      <c r="J43" s="164"/>
      <c r="K43" s="40"/>
    </row>
    <row r="44" spans="2:11" ht="13.5">
      <c r="B44" s="167"/>
      <c r="C44" s="167"/>
      <c r="D44" s="84"/>
      <c r="E44" s="85"/>
      <c r="F44" s="188"/>
      <c r="G44" s="168"/>
      <c r="H44" s="168"/>
      <c r="I44" s="169"/>
      <c r="J44" s="170"/>
      <c r="K44" s="171"/>
    </row>
    <row r="45" spans="7:10" ht="13.5">
      <c r="G45" s="172"/>
      <c r="H45" s="172"/>
      <c r="I45" s="172"/>
      <c r="J45" s="172"/>
    </row>
    <row r="46" spans="4:11" s="22" customFormat="1" ht="14.25">
      <c r="D46" s="173" t="s">
        <v>112</v>
      </c>
      <c r="E46" s="173"/>
      <c r="F46" s="173"/>
      <c r="G46" s="173"/>
      <c r="H46" s="173"/>
      <c r="I46" s="173"/>
      <c r="J46" s="173"/>
      <c r="K46" s="173"/>
    </row>
    <row r="47" spans="4:9" s="22" customFormat="1" ht="14.25">
      <c r="D47" s="174" t="s">
        <v>113</v>
      </c>
      <c r="E47" s="175"/>
      <c r="F47" s="175"/>
      <c r="G47" s="175"/>
      <c r="H47" s="175"/>
      <c r="I47" s="176"/>
    </row>
    <row r="48" spans="4:9" s="177" customFormat="1" ht="12">
      <c r="D48" s="178" t="s">
        <v>114</v>
      </c>
      <c r="E48" s="173"/>
      <c r="F48" s="173"/>
      <c r="G48" s="173"/>
      <c r="H48" s="173"/>
      <c r="I48" s="179"/>
    </row>
    <row r="49" spans="4:9" s="177" customFormat="1" ht="18" customHeight="1">
      <c r="D49" s="180" t="s">
        <v>115</v>
      </c>
      <c r="E49" s="181"/>
      <c r="F49" s="181"/>
      <c r="G49" s="181"/>
      <c r="H49" s="181"/>
      <c r="I49" s="182"/>
    </row>
    <row r="50" spans="4:6" s="177" customFormat="1" ht="18" customHeight="1">
      <c r="D50" s="173"/>
      <c r="E50" s="173"/>
      <c r="F50" s="173"/>
    </row>
  </sheetData>
  <sheetProtection/>
  <mergeCells count="10">
    <mergeCell ref="D13:E13"/>
    <mergeCell ref="D14:E14"/>
    <mergeCell ref="B2:K2"/>
    <mergeCell ref="B3:K3"/>
    <mergeCell ref="E8:F8"/>
    <mergeCell ref="B11:B12"/>
    <mergeCell ref="C11:C12"/>
    <mergeCell ref="D11:J11"/>
    <mergeCell ref="K11:K12"/>
    <mergeCell ref="D12:F1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J11"/>
  <sheetViews>
    <sheetView zoomScalePageLayoutView="0" workbookViewId="0" topLeftCell="A1">
      <selection activeCell="A1" sqref="A1:IV16384"/>
    </sheetView>
  </sheetViews>
  <sheetFormatPr defaultColWidth="8.875" defaultRowHeight="19.5" customHeight="1"/>
  <cols>
    <col min="1" max="1" width="2.375" style="18" customWidth="1"/>
    <col min="2" max="9" width="8.875" style="18" customWidth="1"/>
    <col min="10" max="10" width="18.625" style="18" customWidth="1"/>
    <col min="11" max="11" width="2.50390625" style="18" customWidth="1"/>
    <col min="12" max="16384" width="8.875" style="18" customWidth="1"/>
  </cols>
  <sheetData>
    <row r="2" ht="19.5" customHeight="1">
      <c r="J2" s="189" t="s">
        <v>126</v>
      </c>
    </row>
    <row r="3" spans="2:10" ht="19.5" customHeight="1">
      <c r="B3" s="242" t="s">
        <v>127</v>
      </c>
      <c r="C3" s="242"/>
      <c r="D3" s="242"/>
      <c r="E3" s="242"/>
      <c r="F3" s="242"/>
      <c r="G3" s="242"/>
      <c r="H3" s="242"/>
      <c r="I3" s="242"/>
      <c r="J3" s="242"/>
    </row>
    <row r="4" spans="2:10" ht="19.5" customHeight="1">
      <c r="B4" s="242" t="s">
        <v>128</v>
      </c>
      <c r="C4" s="242"/>
      <c r="D4" s="242"/>
      <c r="E4" s="242"/>
      <c r="F4" s="242"/>
      <c r="G4" s="242"/>
      <c r="H4" s="242"/>
      <c r="I4" s="242"/>
      <c r="J4" s="242"/>
    </row>
    <row r="6" spans="2:10" ht="19.5" customHeight="1">
      <c r="B6" s="301" t="s">
        <v>129</v>
      </c>
      <c r="C6" s="301"/>
      <c r="D6" s="301"/>
      <c r="E6" s="301"/>
      <c r="F6" s="301"/>
      <c r="G6" s="301"/>
      <c r="H6" s="301"/>
      <c r="I6" s="301"/>
      <c r="J6" s="301"/>
    </row>
    <row r="7" spans="2:10" ht="19.5" customHeight="1">
      <c r="B7" s="301" t="s">
        <v>131</v>
      </c>
      <c r="C7" s="301"/>
      <c r="D7" s="301"/>
      <c r="E7" s="301"/>
      <c r="F7" s="301"/>
      <c r="G7" s="301"/>
      <c r="H7" s="301"/>
      <c r="I7" s="301"/>
      <c r="J7" s="301"/>
    </row>
    <row r="8" spans="2:10" ht="19.5" customHeight="1">
      <c r="B8" s="301" t="s">
        <v>132</v>
      </c>
      <c r="C8" s="301"/>
      <c r="D8" s="301"/>
      <c r="E8" s="301"/>
      <c r="F8" s="301"/>
      <c r="G8" s="301"/>
      <c r="H8" s="301"/>
      <c r="I8" s="301"/>
      <c r="J8" s="301"/>
    </row>
    <row r="9" spans="2:10" ht="19.5" customHeight="1">
      <c r="B9" s="301" t="s">
        <v>131</v>
      </c>
      <c r="C9" s="301"/>
      <c r="D9" s="301"/>
      <c r="E9" s="301"/>
      <c r="F9" s="301"/>
      <c r="G9" s="301"/>
      <c r="H9" s="301"/>
      <c r="I9" s="301"/>
      <c r="J9" s="301"/>
    </row>
    <row r="10" spans="2:10" ht="19.5" customHeight="1">
      <c r="B10" s="301" t="s">
        <v>133</v>
      </c>
      <c r="C10" s="301"/>
      <c r="D10" s="301"/>
      <c r="E10" s="301"/>
      <c r="F10" s="301"/>
      <c r="G10" s="301"/>
      <c r="H10" s="301"/>
      <c r="I10" s="301"/>
      <c r="J10" s="301"/>
    </row>
    <row r="11" spans="2:10" ht="19.5" customHeight="1">
      <c r="B11" s="302" t="s">
        <v>130</v>
      </c>
      <c r="C11" s="302"/>
      <c r="D11" s="302"/>
      <c r="E11" s="302"/>
      <c r="F11" s="302"/>
      <c r="G11" s="302"/>
      <c r="H11" s="302"/>
      <c r="I11" s="302"/>
      <c r="J11" s="302"/>
    </row>
  </sheetData>
  <sheetProtection/>
  <mergeCells count="8">
    <mergeCell ref="B10:J10"/>
    <mergeCell ref="B11:J11"/>
    <mergeCell ref="B3:J3"/>
    <mergeCell ref="B4:J4"/>
    <mergeCell ref="B6:J6"/>
    <mergeCell ref="B7:J7"/>
    <mergeCell ref="B8:J8"/>
    <mergeCell ref="B9:J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HP19-007Au</cp:lastModifiedBy>
  <cp:lastPrinted>2019-10-10T04:28:05Z</cp:lastPrinted>
  <dcterms:created xsi:type="dcterms:W3CDTF">2008-07-01T07:23:13Z</dcterms:created>
  <dcterms:modified xsi:type="dcterms:W3CDTF">2022-03-25T10:23:45Z</dcterms:modified>
  <cp:category/>
  <cp:version/>
  <cp:contentType/>
  <cp:contentStatus/>
</cp:coreProperties>
</file>