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15" windowHeight="10350" activeTab="1"/>
  </bookViews>
  <sheets>
    <sheet name="rei" sheetId="1" r:id="rId1"/>
    <sheet name="1K" sheetId="2" r:id="rId2"/>
  </sheets>
  <definedNames>
    <definedName name="_xlnm.Print_Area" localSheetId="0">'rei'!$A$1:$M$82</definedName>
  </definedNames>
  <calcPr fullCalcOnLoad="1"/>
</workbook>
</file>

<file path=xl/sharedStrings.xml><?xml version="1.0" encoding="utf-8"?>
<sst xmlns="http://schemas.openxmlformats.org/spreadsheetml/2006/main" count="466" uniqueCount="170">
  <si>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</si>
  <si>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</si>
  <si>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</si>
  <si>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</si>
  <si>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</si>
  <si>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</si>
  <si>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</si>
  <si>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</si>
  <si>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</si>
  <si>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</si>
  <si>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</si>
  <si>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</si>
  <si>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</si>
  <si>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</si>
  <si>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</si>
  <si>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</si>
  <si>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</si>
  <si>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</si>
  <si>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</si>
  <si>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</si>
  <si>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</si>
  <si>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</si>
  <si>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</si>
  <si>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</si>
  <si>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</si>
  <si>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</si>
  <si>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</si>
  <si>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</si>
  <si>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</si>
  <si>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</si>
  <si>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</si>
  <si>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</si>
  <si>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</si>
  <si>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</si>
  <si>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</si>
  <si>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</si>
  <si>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</si>
  <si>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</si>
  <si>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</si>
  <si>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</si>
  <si>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</si>
  <si>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</si>
  <si>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</si>
  <si>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</si>
  <si>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</si>
  <si>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</si>
  <si>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</si>
  <si>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</si>
  <si>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</si>
  <si>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</si>
  <si>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</si>
  <si>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</si>
  <si>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</si>
  <si>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</si>
  <si>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</si>
  <si>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</si>
  <si>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</si>
  <si>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</si>
  <si>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</si>
  <si>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</si>
  <si>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</si>
  <si>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</si>
  <si>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</si>
  <si>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</si>
  <si>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</si>
  <si>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</si>
  <si>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</si>
  <si>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</si>
  <si>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</si>
  <si>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</si>
  <si>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</si>
  <si>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</si>
  <si>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</si>
  <si>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</si>
  <si>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</si>
  <si>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</si>
  <si>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</si>
  <si>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</si>
  <si>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</si>
  <si>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</si>
  <si>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</si>
  <si>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</si>
  <si>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</si>
  <si>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</si>
  <si>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</si>
  <si>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</si>
  <si>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</si>
  <si>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</si>
  <si>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</si>
  <si>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</si>
  <si>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</si>
  <si>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</si>
  <si>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</si>
  <si>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</si>
  <si>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</si>
  <si>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</si>
  <si>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</si>
  <si>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</si>
  <si>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</si>
  <si>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</si>
  <si>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</si>
  <si>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</si>
  <si>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</si>
  <si>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</si>
  <si>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</si>
  <si>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</si>
  <si>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</si>
  <si>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</si>
  <si>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</si>
  <si>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</si>
  <si>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</si>
  <si>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</si>
  <si>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</si>
  <si>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 xml:space="preserve">東京工業大学 工学部 建築学科 </t>
  </si>
  <si>
    <t>1311-052-110</t>
  </si>
  <si>
    <t>①</t>
  </si>
  <si>
    <t>建築設計製図第一</t>
  </si>
  <si>
    <t>2</t>
  </si>
  <si>
    <t>建築設計製図第二</t>
  </si>
  <si>
    <t>建築設計製図第三</t>
  </si>
  <si>
    <t>3</t>
  </si>
  <si>
    <t>建築設計製図第四</t>
  </si>
  <si>
    <t>近代建築史</t>
  </si>
  <si>
    <t>2</t>
  </si>
  <si>
    <t>建築計画基礎</t>
  </si>
  <si>
    <t>建築計画第一</t>
  </si>
  <si>
    <t>西洋建築史</t>
  </si>
  <si>
    <t>建築計画演習</t>
  </si>
  <si>
    <t>都市計画概論</t>
  </si>
  <si>
    <t>建築環境</t>
  </si>
  <si>
    <t>1</t>
  </si>
  <si>
    <t>建築計画第二</t>
  </si>
  <si>
    <t>3</t>
  </si>
  <si>
    <t>建築史実習</t>
  </si>
  <si>
    <t>日本建築史</t>
  </si>
  <si>
    <t>③</t>
  </si>
  <si>
    <t>建築環境設備学第一</t>
  </si>
  <si>
    <t>2</t>
  </si>
  <si>
    <t>建築環境設備学第三</t>
  </si>
  <si>
    <t>3</t>
  </si>
  <si>
    <t>建築電気設備</t>
  </si>
  <si>
    <t>建築設備の制御</t>
  </si>
  <si>
    <t>一般材料力学S</t>
  </si>
  <si>
    <t>建築構造力学第一</t>
  </si>
  <si>
    <t>建築構造力学第二</t>
  </si>
  <si>
    <t>建築構造力学第三</t>
  </si>
  <si>
    <t>地盤工学</t>
  </si>
  <si>
    <t>建築一般構造</t>
  </si>
  <si>
    <t>建築構造設計第一</t>
  </si>
  <si>
    <t>建築構造設計第二</t>
  </si>
  <si>
    <t>建築構造設計第三</t>
  </si>
  <si>
    <t>建築材料構法第一</t>
  </si>
  <si>
    <t>建築材料構法第二</t>
  </si>
  <si>
    <t>建築経済</t>
  </si>
  <si>
    <t>2,3,4</t>
  </si>
  <si>
    <t>建築生産</t>
  </si>
  <si>
    <t>建築法規</t>
  </si>
  <si>
    <t>図学・図形デザイン第一</t>
  </si>
  <si>
    <t>図学・図形デザイン第二</t>
  </si>
  <si>
    <t>図学製図</t>
  </si>
  <si>
    <t>建築意匠</t>
  </si>
  <si>
    <t>造形演習</t>
  </si>
  <si>
    <t>建築学実験第一</t>
  </si>
  <si>
    <t>建築学実験第二</t>
  </si>
  <si>
    <t>測量学</t>
  </si>
  <si>
    <t>建築環境計測</t>
  </si>
  <si>
    <t>4</t>
  </si>
  <si>
    <t>1311052110_090650</t>
  </si>
  <si>
    <t>東京工業大学大学院理工学研究科建築学専攻
専攻長　竹内　徹　　　　　　　　　　　　　　　　　　　　　印</t>
  </si>
  <si>
    <t>建築環境設備学第二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</si>
</sst>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5"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10"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Fill="1" applyBorder="1" applyAlignment="1">
      <alignment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0"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6"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vertical="center"/>
    </xf>
    <xf numFmtId="179" fontId="17" fillId="0" borderId="0" xfId="0" applyNumberFormat="1" applyFont="1" applyFill="1" applyBorder="1" applyAlignment="1">
      <alignment horizontal="center" vertical="center"/>
    </xf>
    <xf numFmtId="0" fontId="2" fillId="0" borderId="0" xfId="0" applyFont="1" applyAlignment="1">
      <alignment horizontal="center" vertical="center"/>
    </xf>
    <xf numFmtId="0" fontId="3" fillId="0" borderId="22" xfId="0" applyFont="1" applyFill="1" applyBorder="1" applyAlignment="1">
      <alignment horizontal="left" vertical="center"/>
    </xf>
    <xf numFmtId="179" fontId="13" fillId="34" borderId="26" xfId="0" applyNumberFormat="1" applyFont="1" applyFill="1" applyBorder="1" applyAlignment="1">
      <alignment vertical="center"/>
    </xf>
    <xf numFmtId="179" fontId="13"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30"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7" xfId="0" applyFont="1" applyBorder="1" applyAlignment="1">
      <alignment horizontal="center" vertical="center"/>
    </xf>
    <xf numFmtId="0" fontId="3" fillId="0" borderId="12" xfId="0" applyFont="1" applyBorder="1" applyAlignment="1">
      <alignment horizontal="center" vertical="center"/>
    </xf>
    <xf numFmtId="0" fontId="2" fillId="0" borderId="33" xfId="0" applyFont="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right" vertical="center"/>
    </xf>
    <xf numFmtId="0" fontId="19"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2" fillId="34" borderId="27"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2" fillId="34" borderId="30"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6" xfId="0" applyFont="1" applyBorder="1" applyAlignment="1">
      <alignment vertical="center"/>
    </xf>
    <xf numFmtId="0" fontId="12" fillId="34" borderId="32" xfId="0" applyFont="1" applyFill="1" applyBorder="1" applyAlignment="1">
      <alignment horizontal="center" vertical="center"/>
    </xf>
    <xf numFmtId="0" fontId="5" fillId="0" borderId="11" xfId="0" applyFont="1" applyBorder="1" applyAlignment="1">
      <alignment vertical="center"/>
    </xf>
    <xf numFmtId="14" fontId="17" fillId="0" borderId="0" xfId="0" applyNumberFormat="1" applyFont="1" applyFill="1" applyBorder="1" applyAlignment="1">
      <alignment horizontal="center" vertical="center"/>
    </xf>
    <xf numFmtId="179" fontId="13" fillId="35" borderId="26" xfId="0" applyNumberFormat="1" applyFont="1" applyFill="1" applyBorder="1" applyAlignment="1">
      <alignment vertical="center"/>
    </xf>
    <xf numFmtId="0" fontId="20" fillId="0" borderId="10" xfId="0" applyFont="1" applyFill="1" applyBorder="1" applyAlignment="1">
      <alignment vertical="center"/>
    </xf>
    <xf numFmtId="0" fontId="3" fillId="34" borderId="16"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8"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4" fillId="0" borderId="0" xfId="0" applyFont="1" applyFill="1" applyBorder="1" applyAlignment="1">
      <alignment horizontal="left" vertical="center"/>
    </xf>
    <xf numFmtId="0" fontId="18" fillId="0" borderId="0" xfId="0" applyFont="1" applyAlignment="1">
      <alignment horizontal="center" vertical="center"/>
    </xf>
    <xf numFmtId="0" fontId="12" fillId="0" borderId="0" xfId="0" applyFont="1" applyAlignment="1">
      <alignment horizontal="center" vertical="center"/>
    </xf>
    <xf numFmtId="0" fontId="7" fillId="0" borderId="16" xfId="0" applyFont="1" applyFill="1" applyBorder="1" applyAlignment="1">
      <alignment horizontal="left" vertical="center"/>
    </xf>
    <xf numFmtId="0" fontId="7" fillId="0" borderId="28" xfId="0" applyFont="1" applyFill="1" applyBorder="1" applyAlignment="1">
      <alignment horizontal="left" vertical="center"/>
    </xf>
    <xf numFmtId="0" fontId="7" fillId="0" borderId="17" xfId="0" applyFont="1" applyFill="1" applyBorder="1" applyAlignment="1">
      <alignment horizontal="left" vertical="center"/>
    </xf>
    <xf numFmtId="0" fontId="14" fillId="0" borderId="0" xfId="0" applyFont="1" applyFill="1" applyBorder="1" applyAlignment="1">
      <alignment horizontal="left" vertical="center" wrapText="1"/>
    </xf>
    <xf numFmtId="58" fontId="14" fillId="0" borderId="0"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14" fillId="34" borderId="0" xfId="0" applyFont="1" applyFill="1" applyBorder="1" applyAlignment="1">
      <alignment horizontal="left" vertical="center" wrapText="1"/>
    </xf>
    <xf numFmtId="58" fontId="8" fillId="34" borderId="0" xfId="0" applyNumberFormat="1"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indexed="10"/>
      </font>
    </dxf>
    <dxf>
      <font>
        <b/>
        <i val="0"/>
        <color indexed="10"/>
      </font>
    </dxf>
    <dxf>
      <font>
        <color indexed="10"/>
      </font>
    </dxf>
    <dxf>
      <font>
        <b/>
        <i val="0"/>
        <color indexed="10"/>
      </font>
    </dxf>
    <dxf>
      <font>
        <b/>
        <i val="0"/>
        <color rgb="FFDD0806"/>
      </font>
      <border/>
    </dxf>
    <dxf>
      <font>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782050"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66</xdr:row>
      <xdr:rowOff>171450</xdr:rowOff>
    </xdr:to>
    <xdr:sp>
      <xdr:nvSpPr>
        <xdr:cNvPr id="2" name="Text Box 2"/>
        <xdr:cNvSpPr txBox="1">
          <a:spLocks noChangeArrowheads="1"/>
        </xdr:cNvSpPr>
      </xdr:nvSpPr>
      <xdr:spPr>
        <a:xfrm>
          <a:off x="8772525"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83</xdr:row>
      <xdr:rowOff>0</xdr:rowOff>
    </xdr:from>
    <xdr:to>
      <xdr:col>11</xdr:col>
      <xdr:colOff>1066800</xdr:colOff>
      <xdr:row>83</xdr:row>
      <xdr:rowOff>0</xdr:rowOff>
    </xdr:to>
    <xdr:sp>
      <xdr:nvSpPr>
        <xdr:cNvPr id="3" name="Text Box 3"/>
        <xdr:cNvSpPr txBox="1">
          <a:spLocks noChangeArrowheads="1"/>
        </xdr:cNvSpPr>
      </xdr:nvSpPr>
      <xdr:spPr>
        <a:xfrm>
          <a:off x="6896100" y="1559242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83</xdr:row>
      <xdr:rowOff>0</xdr:rowOff>
    </xdr:from>
    <xdr:to>
      <xdr:col>11</xdr:col>
      <xdr:colOff>1066800</xdr:colOff>
      <xdr:row>83</xdr:row>
      <xdr:rowOff>0</xdr:rowOff>
    </xdr:to>
    <xdr:sp>
      <xdr:nvSpPr>
        <xdr:cNvPr id="4" name="Text Box 4"/>
        <xdr:cNvSpPr txBox="1">
          <a:spLocks noChangeArrowheads="1"/>
        </xdr:cNvSpPr>
      </xdr:nvSpPr>
      <xdr:spPr>
        <a:xfrm>
          <a:off x="6896100" y="1559242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1066800</xdr:colOff>
      <xdr:row>82</xdr:row>
      <xdr:rowOff>0</xdr:rowOff>
    </xdr:to>
    <xdr:sp>
      <xdr:nvSpPr>
        <xdr:cNvPr id="5" name="Text Box 5"/>
        <xdr:cNvSpPr txBox="1">
          <a:spLocks noChangeArrowheads="1"/>
        </xdr:cNvSpPr>
      </xdr:nvSpPr>
      <xdr:spPr>
        <a:xfrm>
          <a:off x="6896100" y="154305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1066800</xdr:colOff>
      <xdr:row>82</xdr:row>
      <xdr:rowOff>0</xdr:rowOff>
    </xdr:to>
    <xdr:sp>
      <xdr:nvSpPr>
        <xdr:cNvPr id="6" name="Text Box 6"/>
        <xdr:cNvSpPr txBox="1">
          <a:spLocks noChangeArrowheads="1"/>
        </xdr:cNvSpPr>
      </xdr:nvSpPr>
      <xdr:spPr>
        <a:xfrm>
          <a:off x="6896100" y="154305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1066800</xdr:colOff>
      <xdr:row>82</xdr:row>
      <xdr:rowOff>0</xdr:rowOff>
    </xdr:to>
    <xdr:sp>
      <xdr:nvSpPr>
        <xdr:cNvPr id="7" name="Text Box 7"/>
        <xdr:cNvSpPr txBox="1">
          <a:spLocks noChangeArrowheads="1"/>
        </xdr:cNvSpPr>
      </xdr:nvSpPr>
      <xdr:spPr>
        <a:xfrm>
          <a:off x="6896100" y="15430500"/>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1266825</xdr:colOff>
      <xdr:row>1</xdr:row>
      <xdr:rowOff>66675</xdr:rowOff>
    </xdr:from>
    <xdr:to>
      <xdr:col>10</xdr:col>
      <xdr:colOff>228600</xdr:colOff>
      <xdr:row>1</xdr:row>
      <xdr:rowOff>809625</xdr:rowOff>
    </xdr:to>
    <xdr:sp>
      <xdr:nvSpPr>
        <xdr:cNvPr id="8" name="Rectangle 8"/>
        <xdr:cNvSpPr>
          <a:spLocks/>
        </xdr:cNvSpPr>
      </xdr:nvSpPr>
      <xdr:spPr>
        <a:xfrm>
          <a:off x="2667000" y="247650"/>
          <a:ext cx="3276600"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DD0806"/>
              </a:solidFill>
            </a:rPr>
            <a:t>証明書見本</a:t>
          </a:r>
          <a:r>
            <a:rPr lang="en-US" cap="none" sz="2000" b="0" i="0" u="none" baseline="0">
              <a:solidFill>
                <a:srgbClr val="DD0806"/>
              </a:solidFill>
            </a:rPr>
            <a:t>
</a:t>
          </a:r>
          <a:r>
            <a:rPr lang="en-US" cap="none" sz="2000" b="0" i="0" u="none" baseline="0">
              <a:solidFill>
                <a:srgbClr val="DD0806"/>
              </a:solidFill>
            </a:rPr>
            <a:t>（指定科目に「選択」が含まれる場合）</a:t>
          </a:r>
          <a:r>
            <a:rPr lang="en-US" cap="none" sz="2000" b="0" i="0" u="none" baseline="0">
              <a:solidFill>
                <a:srgbClr val="DD0806"/>
              </a:solidFill>
            </a:rPr>
            <a:t>
</a:t>
          </a:r>
          <a:r>
            <a:rPr lang="en-US" cap="none" sz="2000" b="0" i="0" u="none" baseline="0">
              <a:solidFill>
                <a:srgbClr val="DD0806"/>
              </a:solidFill>
            </a:rPr>
            <a:t>一級建築士試験　実務２年～４年</a:t>
          </a:r>
        </a:p>
      </xdr:txBody>
    </xdr:sp>
    <xdr:clientData/>
  </xdr:twoCellAnchor>
  <xdr:twoCellAnchor>
    <xdr:from>
      <xdr:col>11</xdr:col>
      <xdr:colOff>1266825</xdr:colOff>
      <xdr:row>0</xdr:row>
      <xdr:rowOff>47625</xdr:rowOff>
    </xdr:from>
    <xdr:to>
      <xdr:col>11</xdr:col>
      <xdr:colOff>1924050</xdr:colOff>
      <xdr:row>1</xdr:row>
      <xdr:rowOff>114300</xdr:rowOff>
    </xdr:to>
    <xdr:sp>
      <xdr:nvSpPr>
        <xdr:cNvPr id="9" name="Text Box 10"/>
        <xdr:cNvSpPr txBox="1">
          <a:spLocks noChangeArrowheads="1"/>
        </xdr:cNvSpPr>
      </xdr:nvSpPr>
      <xdr:spPr>
        <a:xfrm>
          <a:off x="8020050" y="47625"/>
          <a:ext cx="657225"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57150</xdr:rowOff>
    </xdr:from>
    <xdr:to>
      <xdr:col>11</xdr:col>
      <xdr:colOff>428625</xdr:colOff>
      <xdr:row>17</xdr:row>
      <xdr:rowOff>95250</xdr:rowOff>
    </xdr:to>
    <xdr:sp>
      <xdr:nvSpPr>
        <xdr:cNvPr id="10" name="Oval 11"/>
        <xdr:cNvSpPr>
          <a:spLocks/>
        </xdr:cNvSpPr>
      </xdr:nvSpPr>
      <xdr:spPr>
        <a:xfrm>
          <a:off x="6705600" y="3810000"/>
          <a:ext cx="476250" cy="3810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95250</xdr:rowOff>
    </xdr:to>
    <xdr:sp>
      <xdr:nvSpPr>
        <xdr:cNvPr id="11" name="Oval 12"/>
        <xdr:cNvSpPr>
          <a:spLocks/>
        </xdr:cNvSpPr>
      </xdr:nvSpPr>
      <xdr:spPr>
        <a:xfrm>
          <a:off x="6667500" y="8267700"/>
          <a:ext cx="495300" cy="3810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95250</xdr:rowOff>
    </xdr:to>
    <xdr:sp>
      <xdr:nvSpPr>
        <xdr:cNvPr id="12" name="AutoShape 13"/>
        <xdr:cNvSpPr>
          <a:spLocks/>
        </xdr:cNvSpPr>
      </xdr:nvSpPr>
      <xdr:spPr>
        <a:xfrm>
          <a:off x="247650" y="3476625"/>
          <a:ext cx="2133600" cy="9286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38125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1419225</xdr:colOff>
      <xdr:row>36</xdr:row>
      <xdr:rowOff>76200</xdr:rowOff>
    </xdr:from>
    <xdr:to>
      <xdr:col>9</xdr:col>
      <xdr:colOff>1028700</xdr:colOff>
      <xdr:row>41</xdr:row>
      <xdr:rowOff>38100</xdr:rowOff>
    </xdr:to>
    <xdr:sp>
      <xdr:nvSpPr>
        <xdr:cNvPr id="14" name="Text Box 15"/>
        <xdr:cNvSpPr txBox="1">
          <a:spLocks noChangeArrowheads="1"/>
        </xdr:cNvSpPr>
      </xdr:nvSpPr>
      <xdr:spPr>
        <a:xfrm>
          <a:off x="2819400" y="7429500"/>
          <a:ext cx="2886075" cy="8191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指定科目と認められた科目を過不足なく明示するとともに、並び順については、センターホームページ上に掲載している「指定科目に該当すると認められる開講科目一覧」と同じとしてください。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34200"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34200"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95250</xdr:rowOff>
    </xdr:from>
    <xdr:to>
      <xdr:col>11</xdr:col>
      <xdr:colOff>1933575</xdr:colOff>
      <xdr:row>31</xdr:row>
      <xdr:rowOff>123825</xdr:rowOff>
    </xdr:to>
    <xdr:sp>
      <xdr:nvSpPr>
        <xdr:cNvPr id="17" name="Text Box 18"/>
        <xdr:cNvSpPr txBox="1">
          <a:spLocks noChangeArrowheads="1"/>
        </xdr:cNvSpPr>
      </xdr:nvSpPr>
      <xdr:spPr>
        <a:xfrm>
          <a:off x="5800725" y="5219700"/>
          <a:ext cx="2886075" cy="14001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DD0806"/>
              </a:solidFill>
              <a:latin typeface="ＭＳ Ｐゴシック"/>
              <a:ea typeface="ＭＳ Ｐゴシック"/>
              <a:cs typeface="ＭＳ Ｐゴシック"/>
            </a:rPr>
            <a:t>
</a:t>
          </a:r>
          <a:r>
            <a:rPr lang="en-US" cap="none" sz="900" b="0" i="0" u="none" baseline="0">
              <a:solidFill>
                <a:srgbClr val="DD0806"/>
              </a:solidFill>
              <a:latin typeface="ＭＳ Ｐゴシック"/>
              <a:ea typeface="ＭＳ Ｐゴシック"/>
              <a:cs typeface="ＭＳ Ｐゴシック"/>
            </a:rPr>
            <a:t>この場合は、証明書の「科目名」の「備考欄」に</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置換</a:t>
          </a:r>
          <a:r>
            <a:rPr lang="en-US" cap="none" sz="900" b="0" i="0" u="none" baseline="0">
              <a:solidFill>
                <a:srgbClr val="DD0806"/>
              </a:solidFill>
              <a:latin typeface="ＭＳ Ｐゴシック"/>
              <a:ea typeface="ＭＳ Ｐゴシック"/>
              <a:cs typeface="ＭＳ Ｐゴシック"/>
            </a:rPr>
            <a:t>』</a:t>
          </a:r>
          <a:r>
            <a:rPr lang="en-US" cap="none" sz="900" b="0" i="0" u="none" baseline="0">
              <a:solidFill>
                <a:srgbClr val="DD0806"/>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9</xdr:col>
      <xdr:colOff>914400</xdr:colOff>
      <xdr:row>15</xdr:row>
      <xdr:rowOff>19050</xdr:rowOff>
    </xdr:from>
    <xdr:to>
      <xdr:col>10</xdr:col>
      <xdr:colOff>628650</xdr:colOff>
      <xdr:row>18</xdr:row>
      <xdr:rowOff>57150</xdr:rowOff>
    </xdr:to>
    <xdr:sp>
      <xdr:nvSpPr>
        <xdr:cNvPr id="18" name="Line 19"/>
        <xdr:cNvSpPr>
          <a:spLocks/>
        </xdr:cNvSpPr>
      </xdr:nvSpPr>
      <xdr:spPr>
        <a:xfrm flipH="1">
          <a:off x="5591175"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933450</xdr:colOff>
      <xdr:row>19</xdr:row>
      <xdr:rowOff>9525</xdr:rowOff>
    </xdr:to>
    <xdr:sp>
      <xdr:nvSpPr>
        <xdr:cNvPr id="19" name="Oval 20"/>
        <xdr:cNvSpPr>
          <a:spLocks/>
        </xdr:cNvSpPr>
      </xdr:nvSpPr>
      <xdr:spPr>
        <a:xfrm>
          <a:off x="4752975" y="4248150"/>
          <a:ext cx="8572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85725</xdr:rowOff>
    </xdr:to>
    <xdr:sp>
      <xdr:nvSpPr>
        <xdr:cNvPr id="20" name="Text Box 21"/>
        <xdr:cNvSpPr txBox="1">
          <a:spLocks noChangeArrowheads="1"/>
        </xdr:cNvSpPr>
      </xdr:nvSpPr>
      <xdr:spPr>
        <a:xfrm>
          <a:off x="5734050" y="3657600"/>
          <a:ext cx="3009900"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DD0806"/>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590550</xdr:colOff>
      <xdr:row>75</xdr:row>
      <xdr:rowOff>85725</xdr:rowOff>
    </xdr:from>
    <xdr:to>
      <xdr:col>11</xdr:col>
      <xdr:colOff>771525</xdr:colOff>
      <xdr:row>80</xdr:row>
      <xdr:rowOff>142875</xdr:rowOff>
    </xdr:to>
    <xdr:sp>
      <xdr:nvSpPr>
        <xdr:cNvPr id="21" name="Rectangle 22"/>
        <xdr:cNvSpPr>
          <a:spLocks/>
        </xdr:cNvSpPr>
      </xdr:nvSpPr>
      <xdr:spPr>
        <a:xfrm>
          <a:off x="6305550" y="14363700"/>
          <a:ext cx="1219200" cy="8953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DD0806"/>
              </a:solidFill>
            </a:rPr>
            <a:t>学校印</a:t>
          </a:r>
        </a:p>
      </xdr:txBody>
    </xdr:sp>
    <xdr:clientData/>
  </xdr:twoCellAnchor>
  <xdr:twoCellAnchor>
    <xdr:from>
      <xdr:col>6</xdr:col>
      <xdr:colOff>590550</xdr:colOff>
      <xdr:row>11</xdr:row>
      <xdr:rowOff>114300</xdr:rowOff>
    </xdr:from>
    <xdr:to>
      <xdr:col>11</xdr:col>
      <xdr:colOff>314325</xdr:colOff>
      <xdr:row>12</xdr:row>
      <xdr:rowOff>114300</xdr:rowOff>
    </xdr:to>
    <xdr:sp>
      <xdr:nvSpPr>
        <xdr:cNvPr id="22" name="Text Box 31"/>
        <xdr:cNvSpPr txBox="1">
          <a:spLocks noChangeArrowheads="1"/>
        </xdr:cNvSpPr>
      </xdr:nvSpPr>
      <xdr:spPr>
        <a:xfrm>
          <a:off x="3781425" y="3143250"/>
          <a:ext cx="3286125" cy="1714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DD0806"/>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DD0806"/>
              </a:solidFill>
              <a:latin typeface="ＭＳ Ｐゴシック"/>
              <a:ea typeface="ＭＳ Ｐゴシック"/>
              <a:cs typeface="ＭＳ Ｐゴシック"/>
            </a:rPr>
            <a:t>
</a:t>
          </a:r>
        </a:p>
      </xdr:txBody>
    </xdr:sp>
    <xdr:clientData/>
  </xdr:twoCellAnchor>
  <xdr:twoCellAnchor>
    <xdr:from>
      <xdr:col>11</xdr:col>
      <xdr:colOff>314325</xdr:colOff>
      <xdr:row>11</xdr:row>
      <xdr:rowOff>9525</xdr:rowOff>
    </xdr:from>
    <xdr:to>
      <xdr:col>11</xdr:col>
      <xdr:colOff>561975</xdr:colOff>
      <xdr:row>12</xdr:row>
      <xdr:rowOff>9525</xdr:rowOff>
    </xdr:to>
    <xdr:sp>
      <xdr:nvSpPr>
        <xdr:cNvPr id="23" name="Line 32"/>
        <xdr:cNvSpPr>
          <a:spLocks/>
        </xdr:cNvSpPr>
      </xdr:nvSpPr>
      <xdr:spPr>
        <a:xfrm flipH="1">
          <a:off x="7067550" y="3038475"/>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62800"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78</xdr:row>
      <xdr:rowOff>0</xdr:rowOff>
    </xdr:from>
    <xdr:to>
      <xdr:col>11</xdr:col>
      <xdr:colOff>1066800</xdr:colOff>
      <xdr:row>78</xdr:row>
      <xdr:rowOff>0</xdr:rowOff>
    </xdr:to>
    <xdr:sp>
      <xdr:nvSpPr>
        <xdr:cNvPr id="1" name="Text Box 11"/>
        <xdr:cNvSpPr txBox="1">
          <a:spLocks noChangeArrowheads="1"/>
        </xdr:cNvSpPr>
      </xdr:nvSpPr>
      <xdr:spPr>
        <a:xfrm>
          <a:off x="6896100" y="140874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78</xdr:row>
      <xdr:rowOff>0</xdr:rowOff>
    </xdr:from>
    <xdr:to>
      <xdr:col>11</xdr:col>
      <xdr:colOff>1066800</xdr:colOff>
      <xdr:row>78</xdr:row>
      <xdr:rowOff>0</xdr:rowOff>
    </xdr:to>
    <xdr:sp>
      <xdr:nvSpPr>
        <xdr:cNvPr id="2" name="Text Box 12"/>
        <xdr:cNvSpPr txBox="1">
          <a:spLocks noChangeArrowheads="1"/>
        </xdr:cNvSpPr>
      </xdr:nvSpPr>
      <xdr:spPr>
        <a:xfrm>
          <a:off x="6896100" y="140874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78</xdr:row>
      <xdr:rowOff>0</xdr:rowOff>
    </xdr:from>
    <xdr:to>
      <xdr:col>11</xdr:col>
      <xdr:colOff>1066800</xdr:colOff>
      <xdr:row>78</xdr:row>
      <xdr:rowOff>0</xdr:rowOff>
    </xdr:to>
    <xdr:sp>
      <xdr:nvSpPr>
        <xdr:cNvPr id="3" name="Text Box 13"/>
        <xdr:cNvSpPr txBox="1">
          <a:spLocks noChangeArrowheads="1"/>
        </xdr:cNvSpPr>
      </xdr:nvSpPr>
      <xdr:spPr>
        <a:xfrm>
          <a:off x="6896100" y="14087475"/>
          <a:ext cx="92392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dimension ref="A1:L83"/>
  <sheetViews>
    <sheetView zoomScalePageLayoutView="0" workbookViewId="0" topLeftCell="A1">
      <selection activeCell="E2" sqref="E2"/>
    </sheetView>
  </sheetViews>
  <sheetFormatPr defaultColWidth="13.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125" style="1" hidden="1" customWidth="1"/>
    <col min="7" max="7" width="8.50390625" style="1" customWidth="1"/>
    <col min="8" max="8" width="8.50390625" style="54" hidden="1" customWidth="1"/>
    <col min="9" max="9" width="11.00390625" style="1" customWidth="1"/>
    <col min="10" max="11" width="13.625" style="1" customWidth="1"/>
    <col min="12" max="12" width="26.50390625" style="1" customWidth="1"/>
    <col min="13" max="13" width="3.00390625" style="1" customWidth="1"/>
    <col min="14" max="16384" width="13.00390625" style="1" customWidth="1"/>
  </cols>
  <sheetData>
    <row r="1" spans="3:12" s="83" customFormat="1" ht="14.25">
      <c r="C1" s="137" t="s">
        <v>112</v>
      </c>
      <c r="D1" s="137"/>
      <c r="E1" s="137"/>
      <c r="F1" s="137"/>
      <c r="G1" s="137"/>
      <c r="H1" s="137"/>
      <c r="I1" s="137"/>
      <c r="J1" s="137"/>
      <c r="K1" s="137"/>
      <c r="L1" s="137"/>
    </row>
    <row r="2" ht="64.5" customHeight="1"/>
    <row r="3" spans="1:12" ht="13.5">
      <c r="A3" s="1"/>
      <c r="B3" s="1" t="s">
        <v>38</v>
      </c>
      <c r="K3" s="20"/>
      <c r="L3" s="20"/>
    </row>
    <row r="4" spans="1:12" ht="13.5">
      <c r="A4" s="1"/>
      <c r="B4" s="1" t="s">
        <v>38</v>
      </c>
      <c r="C4" s="6" t="s">
        <v>49</v>
      </c>
      <c r="E4" s="20"/>
      <c r="F4" s="20"/>
      <c r="G4" s="20"/>
      <c r="H4" s="65"/>
      <c r="K4" s="20"/>
      <c r="L4" s="84" t="s">
        <v>52</v>
      </c>
    </row>
    <row r="5" spans="1:12" ht="13.5">
      <c r="A5" s="1"/>
      <c r="B5" s="1" t="s">
        <v>38</v>
      </c>
      <c r="C5" s="6"/>
      <c r="E5" s="20"/>
      <c r="F5" s="20"/>
      <c r="G5" s="20"/>
      <c r="H5" s="65"/>
      <c r="K5" s="20"/>
      <c r="L5" s="20"/>
    </row>
    <row r="6" spans="2:12" s="21" customFormat="1" ht="19.5" customHeight="1">
      <c r="B6" s="1" t="s">
        <v>38</v>
      </c>
      <c r="D6" s="138" t="s">
        <v>30</v>
      </c>
      <c r="E6" s="138"/>
      <c r="F6" s="138"/>
      <c r="G6" s="138"/>
      <c r="H6" s="138"/>
      <c r="I6" s="138"/>
      <c r="J6" s="138"/>
      <c r="K6" s="138"/>
      <c r="L6" s="138"/>
    </row>
    <row r="7" spans="2:12" s="22" customFormat="1" ht="19.5" customHeight="1">
      <c r="B7" s="1" t="s">
        <v>38</v>
      </c>
      <c r="D7" s="138" t="s">
        <v>31</v>
      </c>
      <c r="E7" s="138"/>
      <c r="F7" s="138"/>
      <c r="G7" s="138"/>
      <c r="H7" s="138"/>
      <c r="I7" s="138"/>
      <c r="J7" s="138"/>
      <c r="K7" s="138"/>
      <c r="L7" s="138"/>
    </row>
    <row r="8" spans="2:12" s="22" customFormat="1" ht="16.5" customHeight="1">
      <c r="B8" s="1" t="s">
        <v>38</v>
      </c>
      <c r="D8" s="23"/>
      <c r="E8" s="23"/>
      <c r="F8" s="23"/>
      <c r="G8" s="23"/>
      <c r="H8" s="66"/>
      <c r="I8" s="23"/>
      <c r="J8" s="23"/>
      <c r="K8" s="23"/>
      <c r="L8" s="23"/>
    </row>
    <row r="9" spans="2:12" ht="33.75" customHeight="1">
      <c r="B9" s="1" t="s">
        <v>38</v>
      </c>
      <c r="C9" s="38" t="s">
        <v>2</v>
      </c>
      <c r="D9" s="39"/>
      <c r="E9" s="139" t="s">
        <v>51</v>
      </c>
      <c r="F9" s="140"/>
      <c r="G9" s="140"/>
      <c r="H9" s="140"/>
      <c r="I9" s="140"/>
      <c r="J9" s="141"/>
      <c r="K9" s="2" t="s">
        <v>15</v>
      </c>
      <c r="L9" s="34" t="s">
        <v>53</v>
      </c>
    </row>
    <row r="10" spans="2:12" ht="15" customHeight="1">
      <c r="B10" s="1" t="s">
        <v>38</v>
      </c>
      <c r="C10" s="38" t="s">
        <v>16</v>
      </c>
      <c r="D10" s="39"/>
      <c r="E10" s="122" t="s">
        <v>54</v>
      </c>
      <c r="F10" s="123"/>
      <c r="G10" s="124"/>
      <c r="H10" s="67"/>
      <c r="I10" s="9" t="s">
        <v>3</v>
      </c>
      <c r="J10" s="80">
        <v>39904</v>
      </c>
      <c r="K10" s="3" t="s">
        <v>29</v>
      </c>
      <c r="L10" s="82">
        <v>2009</v>
      </c>
    </row>
    <row r="11" spans="2:12" ht="15" customHeight="1">
      <c r="B11" s="1" t="s">
        <v>38</v>
      </c>
      <c r="C11" s="38" t="s">
        <v>5</v>
      </c>
      <c r="D11" s="39"/>
      <c r="E11" s="125">
        <v>27395</v>
      </c>
      <c r="F11" s="126"/>
      <c r="G11" s="127"/>
      <c r="H11" s="68"/>
      <c r="I11" s="3" t="s">
        <v>4</v>
      </c>
      <c r="J11" s="81">
        <v>40983</v>
      </c>
      <c r="K11" s="3" t="s">
        <v>33</v>
      </c>
      <c r="L11" s="37">
        <v>40421</v>
      </c>
    </row>
    <row r="12" spans="2:12" s="54" customFormat="1" ht="13.5" customHeight="1">
      <c r="B12" s="1" t="s">
        <v>38</v>
      </c>
      <c r="C12" s="8"/>
      <c r="D12" s="8"/>
      <c r="E12" s="55"/>
      <c r="F12" s="55"/>
      <c r="G12" s="55"/>
      <c r="H12" s="55"/>
      <c r="I12" s="53"/>
      <c r="J12" s="56"/>
      <c r="K12" s="53"/>
      <c r="L12" s="77">
        <v>39813</v>
      </c>
    </row>
    <row r="13" spans="2:3" ht="13.5" customHeight="1">
      <c r="B13" s="1" t="s">
        <v>38</v>
      </c>
      <c r="C13" s="57" t="s">
        <v>35</v>
      </c>
    </row>
    <row r="14" spans="2:12" ht="16.5" customHeight="1">
      <c r="B14" s="1" t="s">
        <v>38</v>
      </c>
      <c r="C14" s="128" t="s">
        <v>19</v>
      </c>
      <c r="D14" s="129"/>
      <c r="E14" s="130"/>
      <c r="F14" s="74"/>
      <c r="G14" s="4" t="s">
        <v>18</v>
      </c>
      <c r="H14" s="69"/>
      <c r="I14" s="4" t="s">
        <v>20</v>
      </c>
      <c r="J14" s="4" t="s">
        <v>1</v>
      </c>
      <c r="K14" s="4" t="s">
        <v>14</v>
      </c>
      <c r="L14" s="5" t="s">
        <v>17</v>
      </c>
    </row>
    <row r="15" spans="2:12" ht="13.5">
      <c r="B15" s="1" t="s">
        <v>38</v>
      </c>
      <c r="C15" s="46" t="s">
        <v>48</v>
      </c>
      <c r="D15" s="85" t="s">
        <v>55</v>
      </c>
      <c r="E15" s="71"/>
      <c r="F15" s="43"/>
      <c r="G15" s="86">
        <v>1</v>
      </c>
      <c r="H15" s="87">
        <v>1</v>
      </c>
      <c r="I15" s="24">
        <f>H15*1</f>
        <v>1</v>
      </c>
      <c r="J15" s="58">
        <v>1</v>
      </c>
      <c r="K15" s="16"/>
      <c r="L15" s="10"/>
    </row>
    <row r="16" spans="3:12" ht="13.5">
      <c r="C16" s="47" t="s">
        <v>61</v>
      </c>
      <c r="D16" s="88" t="s">
        <v>56</v>
      </c>
      <c r="E16" s="89"/>
      <c r="F16" s="44"/>
      <c r="G16" s="90">
        <v>1</v>
      </c>
      <c r="H16" s="91">
        <v>1</v>
      </c>
      <c r="I16" s="25">
        <v>2</v>
      </c>
      <c r="J16" s="59">
        <v>2</v>
      </c>
      <c r="K16" s="17"/>
      <c r="L16" s="11"/>
    </row>
    <row r="17" spans="3:12" ht="13.5">
      <c r="C17" s="47" t="s">
        <v>62</v>
      </c>
      <c r="D17" s="88" t="s">
        <v>57</v>
      </c>
      <c r="E17" s="89"/>
      <c r="F17" s="44"/>
      <c r="G17" s="90">
        <v>2</v>
      </c>
      <c r="H17" s="91">
        <v>2</v>
      </c>
      <c r="I17" s="25">
        <f>H17*1</f>
        <v>2</v>
      </c>
      <c r="J17" s="59">
        <v>2</v>
      </c>
      <c r="K17" s="17"/>
      <c r="L17" s="11" t="s">
        <v>107</v>
      </c>
    </row>
    <row r="18" spans="3:12" ht="13.5">
      <c r="C18" s="47" t="s">
        <v>62</v>
      </c>
      <c r="D18" s="88" t="s">
        <v>58</v>
      </c>
      <c r="E18" s="89"/>
      <c r="F18" s="44"/>
      <c r="G18" s="90">
        <v>2</v>
      </c>
      <c r="H18" s="91">
        <v>2</v>
      </c>
      <c r="I18" s="25">
        <f>H18*1</f>
        <v>2</v>
      </c>
      <c r="J18" s="59">
        <v>2</v>
      </c>
      <c r="K18" s="17"/>
      <c r="L18" s="33"/>
    </row>
    <row r="19" spans="3:12" ht="13.5">
      <c r="C19" s="47" t="s">
        <v>62</v>
      </c>
      <c r="D19" s="88" t="s">
        <v>59</v>
      </c>
      <c r="E19" s="89"/>
      <c r="F19" s="44"/>
      <c r="G19" s="90">
        <v>3</v>
      </c>
      <c r="H19" s="91">
        <v>2</v>
      </c>
      <c r="I19" s="25">
        <f>H19*1</f>
        <v>2</v>
      </c>
      <c r="J19" s="59"/>
      <c r="K19" s="17"/>
      <c r="L19" s="11"/>
    </row>
    <row r="20" spans="3:12" ht="13.5">
      <c r="C20" s="47" t="s">
        <v>62</v>
      </c>
      <c r="D20" s="92" t="s">
        <v>60</v>
      </c>
      <c r="E20" s="93"/>
      <c r="F20" s="45"/>
      <c r="G20" s="94">
        <v>3</v>
      </c>
      <c r="H20" s="95">
        <v>2</v>
      </c>
      <c r="I20" s="25">
        <f>H20*1</f>
        <v>2</v>
      </c>
      <c r="J20" s="59">
        <v>2</v>
      </c>
      <c r="K20" s="17"/>
      <c r="L20" s="11"/>
    </row>
    <row r="21" spans="2:12" ht="13.5">
      <c r="B21" s="1" t="s">
        <v>38</v>
      </c>
      <c r="C21" s="131" t="s">
        <v>0</v>
      </c>
      <c r="D21" s="132"/>
      <c r="E21" s="132"/>
      <c r="F21" s="132"/>
      <c r="G21" s="133"/>
      <c r="H21" s="76"/>
      <c r="I21" s="32">
        <f>SUM(I15:I20)</f>
        <v>11</v>
      </c>
      <c r="J21" s="61">
        <f>SUM(J15:J20)</f>
        <v>9</v>
      </c>
      <c r="K21" s="62" t="str">
        <f>IF(J21&gt;=7,"○","×")</f>
        <v>○</v>
      </c>
      <c r="L21" s="3" t="s">
        <v>6</v>
      </c>
    </row>
    <row r="22" spans="2:12" ht="13.5">
      <c r="B22" s="1" t="s">
        <v>38</v>
      </c>
      <c r="C22" s="46" t="s">
        <v>47</v>
      </c>
      <c r="D22" s="85" t="s">
        <v>63</v>
      </c>
      <c r="E22" s="71"/>
      <c r="F22" s="43"/>
      <c r="G22" s="96">
        <v>1</v>
      </c>
      <c r="H22" s="97">
        <v>1</v>
      </c>
      <c r="I22" s="24">
        <f>H22*1</f>
        <v>1</v>
      </c>
      <c r="J22" s="58">
        <v>1</v>
      </c>
      <c r="K22" s="16"/>
      <c r="L22" s="12"/>
    </row>
    <row r="23" spans="3:12" ht="13.5">
      <c r="C23" s="47" t="s">
        <v>47</v>
      </c>
      <c r="D23" s="88" t="s">
        <v>64</v>
      </c>
      <c r="E23" s="89"/>
      <c r="F23" s="44"/>
      <c r="G23" s="90">
        <v>1</v>
      </c>
      <c r="H23" s="91">
        <v>1</v>
      </c>
      <c r="I23" s="25">
        <f>H23*1</f>
        <v>1</v>
      </c>
      <c r="J23" s="59">
        <v>1</v>
      </c>
      <c r="K23" s="17"/>
      <c r="L23" s="11"/>
    </row>
    <row r="24" spans="3:12" ht="13.5">
      <c r="C24" s="47" t="s">
        <v>47</v>
      </c>
      <c r="D24" s="88" t="s">
        <v>65</v>
      </c>
      <c r="E24" s="89"/>
      <c r="F24" s="44"/>
      <c r="G24" s="90">
        <v>2</v>
      </c>
      <c r="H24" s="91">
        <v>1</v>
      </c>
      <c r="I24" s="25">
        <v>2</v>
      </c>
      <c r="J24" s="59">
        <v>2</v>
      </c>
      <c r="K24" s="17"/>
      <c r="L24" s="11"/>
    </row>
    <row r="25" spans="3:12" ht="13.5">
      <c r="C25" s="47" t="s">
        <v>47</v>
      </c>
      <c r="D25" s="88" t="s">
        <v>66</v>
      </c>
      <c r="E25" s="89"/>
      <c r="F25" s="44"/>
      <c r="G25" s="90">
        <v>2</v>
      </c>
      <c r="H25" s="91">
        <v>2</v>
      </c>
      <c r="I25" s="25">
        <f>H25*1</f>
        <v>2</v>
      </c>
      <c r="J25" s="59">
        <v>2</v>
      </c>
      <c r="K25" s="17"/>
      <c r="L25" s="11"/>
    </row>
    <row r="26" spans="3:12" ht="13.5">
      <c r="C26" s="47" t="s">
        <v>47</v>
      </c>
      <c r="D26" s="92" t="s">
        <v>67</v>
      </c>
      <c r="E26" s="93"/>
      <c r="F26" s="45"/>
      <c r="G26" s="94">
        <v>3</v>
      </c>
      <c r="H26" s="95">
        <v>1</v>
      </c>
      <c r="I26" s="25">
        <f>H26*1</f>
        <v>1</v>
      </c>
      <c r="J26" s="59"/>
      <c r="K26" s="17"/>
      <c r="L26" s="11"/>
    </row>
    <row r="27" spans="2:12" ht="13.5">
      <c r="B27" s="1" t="s">
        <v>38</v>
      </c>
      <c r="C27" s="131" t="s">
        <v>0</v>
      </c>
      <c r="D27" s="132"/>
      <c r="E27" s="132"/>
      <c r="F27" s="132"/>
      <c r="G27" s="133"/>
      <c r="H27" s="76"/>
      <c r="I27" s="32">
        <f>SUM(I22:I26)</f>
        <v>7</v>
      </c>
      <c r="J27" s="61">
        <f>SUM(J22:J26)</f>
        <v>6</v>
      </c>
      <c r="K27" s="62" t="str">
        <f>IF(J27&gt;=7,"○","×")</f>
        <v>×</v>
      </c>
      <c r="L27" s="3" t="s">
        <v>6</v>
      </c>
    </row>
    <row r="28" spans="2:12" ht="13.5">
      <c r="B28" s="1" t="s">
        <v>38</v>
      </c>
      <c r="C28" s="46" t="s">
        <v>46</v>
      </c>
      <c r="D28" s="85" t="s">
        <v>69</v>
      </c>
      <c r="E28" s="71"/>
      <c r="F28" s="43"/>
      <c r="G28" s="96">
        <v>1</v>
      </c>
      <c r="H28" s="97">
        <v>1</v>
      </c>
      <c r="I28" s="24">
        <f>H28*1</f>
        <v>1</v>
      </c>
      <c r="J28" s="58">
        <v>1</v>
      </c>
      <c r="K28" s="16"/>
      <c r="L28" s="12"/>
    </row>
    <row r="29" spans="3:12" ht="13.5">
      <c r="C29" s="47" t="s">
        <v>68</v>
      </c>
      <c r="D29" s="88" t="s">
        <v>70</v>
      </c>
      <c r="E29" s="89"/>
      <c r="F29" s="44"/>
      <c r="G29" s="90">
        <v>1</v>
      </c>
      <c r="H29" s="91">
        <v>2</v>
      </c>
      <c r="I29" s="25">
        <f>H29*1</f>
        <v>2</v>
      </c>
      <c r="J29" s="59">
        <v>2</v>
      </c>
      <c r="K29" s="17"/>
      <c r="L29" s="11"/>
    </row>
    <row r="30" spans="3:12" ht="13.5">
      <c r="C30" s="47" t="s">
        <v>68</v>
      </c>
      <c r="D30" s="88" t="s">
        <v>71</v>
      </c>
      <c r="E30" s="89"/>
      <c r="F30" s="44"/>
      <c r="G30" s="90">
        <v>2</v>
      </c>
      <c r="H30" s="91">
        <v>1</v>
      </c>
      <c r="I30" s="25">
        <f>H30*1</f>
        <v>1</v>
      </c>
      <c r="J30" s="59"/>
      <c r="K30" s="17"/>
      <c r="L30" s="11"/>
    </row>
    <row r="31" spans="3:12" ht="13.5">
      <c r="C31" s="47" t="s">
        <v>68</v>
      </c>
      <c r="D31" s="88" t="s">
        <v>72</v>
      </c>
      <c r="E31" s="89"/>
      <c r="F31" s="44"/>
      <c r="G31" s="90">
        <v>2</v>
      </c>
      <c r="H31" s="91">
        <v>1</v>
      </c>
      <c r="I31" s="25">
        <v>2</v>
      </c>
      <c r="J31" s="59">
        <v>2</v>
      </c>
      <c r="K31" s="17"/>
      <c r="L31" s="11"/>
    </row>
    <row r="32" spans="3:12" ht="13.5">
      <c r="C32" s="47" t="s">
        <v>68</v>
      </c>
      <c r="D32" s="92" t="s">
        <v>73</v>
      </c>
      <c r="E32" s="93"/>
      <c r="F32" s="45"/>
      <c r="G32" s="94">
        <v>3</v>
      </c>
      <c r="H32" s="95">
        <v>1</v>
      </c>
      <c r="I32" s="25">
        <v>2</v>
      </c>
      <c r="J32" s="59">
        <v>2</v>
      </c>
      <c r="K32" s="17"/>
      <c r="L32" s="11"/>
    </row>
    <row r="33" spans="2:12" ht="13.5">
      <c r="B33" s="1" t="s">
        <v>38</v>
      </c>
      <c r="C33" s="131" t="s">
        <v>0</v>
      </c>
      <c r="D33" s="132"/>
      <c r="E33" s="132"/>
      <c r="F33" s="132"/>
      <c r="G33" s="133"/>
      <c r="H33" s="76"/>
      <c r="I33" s="32">
        <f>SUM(I28:I32)</f>
        <v>8</v>
      </c>
      <c r="J33" s="61">
        <f>SUM(J28:J32)</f>
        <v>7</v>
      </c>
      <c r="K33" s="62" t="str">
        <f>IF(J33&gt;=2,"○","×")</f>
        <v>○</v>
      </c>
      <c r="L33" s="3" t="s">
        <v>7</v>
      </c>
    </row>
    <row r="34" spans="2:12" ht="13.5">
      <c r="B34" s="1" t="s">
        <v>38</v>
      </c>
      <c r="C34" s="46" t="s">
        <v>45</v>
      </c>
      <c r="D34" s="85" t="s">
        <v>75</v>
      </c>
      <c r="E34" s="71"/>
      <c r="F34" s="43"/>
      <c r="G34" s="96">
        <v>1</v>
      </c>
      <c r="H34" s="97">
        <v>2</v>
      </c>
      <c r="I34" s="24">
        <f>H34*1</f>
        <v>2</v>
      </c>
      <c r="J34" s="58">
        <v>2</v>
      </c>
      <c r="K34" s="16"/>
      <c r="L34" s="12"/>
    </row>
    <row r="35" spans="3:12" ht="13.5">
      <c r="C35" s="47" t="s">
        <v>74</v>
      </c>
      <c r="D35" s="88" t="s">
        <v>76</v>
      </c>
      <c r="E35" s="89"/>
      <c r="F35" s="44"/>
      <c r="G35" s="90">
        <v>1</v>
      </c>
      <c r="H35" s="91">
        <v>2</v>
      </c>
      <c r="I35" s="25">
        <f>H35*1</f>
        <v>2</v>
      </c>
      <c r="J35" s="59">
        <v>2</v>
      </c>
      <c r="K35" s="17"/>
      <c r="L35" s="11"/>
    </row>
    <row r="36" spans="3:12" ht="13.5">
      <c r="C36" s="47" t="s">
        <v>74</v>
      </c>
      <c r="D36" s="88" t="s">
        <v>77</v>
      </c>
      <c r="E36" s="89"/>
      <c r="F36" s="44"/>
      <c r="G36" s="90">
        <v>2</v>
      </c>
      <c r="H36" s="91">
        <v>1</v>
      </c>
      <c r="I36" s="25">
        <f>H36*1</f>
        <v>1</v>
      </c>
      <c r="J36" s="59">
        <v>1</v>
      </c>
      <c r="K36" s="17"/>
      <c r="L36" s="11"/>
    </row>
    <row r="37" spans="3:12" ht="13.5">
      <c r="C37" s="47" t="s">
        <v>74</v>
      </c>
      <c r="D37" s="88" t="s">
        <v>78</v>
      </c>
      <c r="E37" s="89"/>
      <c r="F37" s="44"/>
      <c r="G37" s="90">
        <v>2</v>
      </c>
      <c r="H37" s="91">
        <v>1</v>
      </c>
      <c r="I37" s="25">
        <f>H37*1</f>
        <v>1</v>
      </c>
      <c r="J37" s="59">
        <v>1</v>
      </c>
      <c r="K37" s="17"/>
      <c r="L37" s="11"/>
    </row>
    <row r="38" spans="3:12" ht="13.5">
      <c r="C38" s="47" t="s">
        <v>74</v>
      </c>
      <c r="D38" s="92" t="s">
        <v>79</v>
      </c>
      <c r="E38" s="93"/>
      <c r="F38" s="45"/>
      <c r="G38" s="94">
        <v>3</v>
      </c>
      <c r="H38" s="95">
        <v>2</v>
      </c>
      <c r="I38" s="25">
        <f>H38*1</f>
        <v>2</v>
      </c>
      <c r="J38" s="59"/>
      <c r="K38" s="17"/>
      <c r="L38" s="11"/>
    </row>
    <row r="39" spans="2:12" ht="13.5">
      <c r="B39" s="1" t="s">
        <v>38</v>
      </c>
      <c r="C39" s="131" t="s">
        <v>0</v>
      </c>
      <c r="D39" s="132"/>
      <c r="E39" s="132"/>
      <c r="F39" s="132"/>
      <c r="G39" s="133"/>
      <c r="H39" s="76"/>
      <c r="I39" s="32">
        <f>SUM(I34:I38)</f>
        <v>8</v>
      </c>
      <c r="J39" s="61">
        <f>SUM(J34:J38)</f>
        <v>6</v>
      </c>
      <c r="K39" s="62" t="str">
        <f>IF(J39&gt;=2,"○","×")</f>
        <v>○</v>
      </c>
      <c r="L39" s="3" t="s">
        <v>7</v>
      </c>
    </row>
    <row r="40" spans="2:12" ht="13.5">
      <c r="B40" s="1" t="s">
        <v>38</v>
      </c>
      <c r="C40" s="48" t="s">
        <v>44</v>
      </c>
      <c r="D40" s="85" t="s">
        <v>80</v>
      </c>
      <c r="E40" s="71"/>
      <c r="F40" s="43"/>
      <c r="G40" s="96">
        <v>1</v>
      </c>
      <c r="H40" s="97">
        <v>1</v>
      </c>
      <c r="I40" s="24">
        <f>H40*1</f>
        <v>1</v>
      </c>
      <c r="J40" s="58">
        <v>1</v>
      </c>
      <c r="K40" s="16"/>
      <c r="L40" s="12"/>
    </row>
    <row r="41" spans="3:12" ht="13.5">
      <c r="C41" s="49" t="s">
        <v>85</v>
      </c>
      <c r="D41" s="88" t="s">
        <v>81</v>
      </c>
      <c r="E41" s="89"/>
      <c r="F41" s="44"/>
      <c r="G41" s="90">
        <v>1</v>
      </c>
      <c r="H41" s="91">
        <v>2</v>
      </c>
      <c r="I41" s="25">
        <f>H41*1</f>
        <v>2</v>
      </c>
      <c r="J41" s="59">
        <v>2</v>
      </c>
      <c r="K41" s="17"/>
      <c r="L41" s="11"/>
    </row>
    <row r="42" spans="3:12" ht="13.5">
      <c r="C42" s="49" t="s">
        <v>85</v>
      </c>
      <c r="D42" s="88" t="s">
        <v>82</v>
      </c>
      <c r="E42" s="89"/>
      <c r="F42" s="44"/>
      <c r="G42" s="90">
        <v>2</v>
      </c>
      <c r="H42" s="91">
        <v>2</v>
      </c>
      <c r="I42" s="25">
        <f>H42*1</f>
        <v>2</v>
      </c>
      <c r="J42" s="59">
        <v>2</v>
      </c>
      <c r="K42" s="17"/>
      <c r="L42" s="11"/>
    </row>
    <row r="43" spans="3:12" ht="13.5">
      <c r="C43" s="49" t="s">
        <v>85</v>
      </c>
      <c r="D43" s="88" t="s">
        <v>83</v>
      </c>
      <c r="E43" s="89"/>
      <c r="F43" s="44"/>
      <c r="G43" s="90">
        <v>2</v>
      </c>
      <c r="H43" s="91">
        <v>1</v>
      </c>
      <c r="I43" s="25">
        <f>H43*1</f>
        <v>1</v>
      </c>
      <c r="J43" s="59">
        <v>1</v>
      </c>
      <c r="K43" s="17"/>
      <c r="L43" s="11" t="s">
        <v>108</v>
      </c>
    </row>
    <row r="44" spans="3:12" ht="13.5">
      <c r="C44" s="49" t="s">
        <v>85</v>
      </c>
      <c r="D44" s="92" t="s">
        <v>84</v>
      </c>
      <c r="E44" s="93"/>
      <c r="F44" s="45"/>
      <c r="G44" s="94">
        <v>3</v>
      </c>
      <c r="H44" s="95">
        <v>2</v>
      </c>
      <c r="I44" s="25">
        <f>H44*1</f>
        <v>2</v>
      </c>
      <c r="J44" s="59">
        <v>2</v>
      </c>
      <c r="K44" s="17"/>
      <c r="L44" s="11"/>
    </row>
    <row r="45" spans="2:12" ht="13.5">
      <c r="B45" s="1" t="s">
        <v>38</v>
      </c>
      <c r="C45" s="131" t="s">
        <v>0</v>
      </c>
      <c r="D45" s="132"/>
      <c r="E45" s="132"/>
      <c r="F45" s="132"/>
      <c r="G45" s="133"/>
      <c r="H45" s="76"/>
      <c r="I45" s="32">
        <f>SUM(I40:I44)</f>
        <v>8</v>
      </c>
      <c r="J45" s="61">
        <f>SUM(J40:J44)</f>
        <v>8</v>
      </c>
      <c r="K45" s="62" t="str">
        <f>IF(J45&gt;=4,"○","*")</f>
        <v>○</v>
      </c>
      <c r="L45" s="3" t="s">
        <v>8</v>
      </c>
    </row>
    <row r="46" spans="2:12" ht="13.5">
      <c r="B46" s="1" t="s">
        <v>38</v>
      </c>
      <c r="C46" s="48" t="s">
        <v>43</v>
      </c>
      <c r="D46" s="85" t="s">
        <v>86</v>
      </c>
      <c r="E46" s="71"/>
      <c r="F46" s="43"/>
      <c r="G46" s="96">
        <v>1</v>
      </c>
      <c r="H46" s="97">
        <v>1</v>
      </c>
      <c r="I46" s="24">
        <f>H46*1</f>
        <v>1</v>
      </c>
      <c r="J46" s="58">
        <v>1</v>
      </c>
      <c r="K46" s="16"/>
      <c r="L46" s="12"/>
    </row>
    <row r="47" spans="3:12" ht="13.5">
      <c r="C47" s="49" t="s">
        <v>91</v>
      </c>
      <c r="D47" s="88" t="s">
        <v>87</v>
      </c>
      <c r="E47" s="89"/>
      <c r="F47" s="44"/>
      <c r="G47" s="90">
        <v>2</v>
      </c>
      <c r="H47" s="91">
        <v>1</v>
      </c>
      <c r="I47" s="25">
        <f>H47*1</f>
        <v>1</v>
      </c>
      <c r="J47" s="59"/>
      <c r="K47" s="17"/>
      <c r="L47" s="33"/>
    </row>
    <row r="48" spans="3:12" ht="13.5">
      <c r="C48" s="49" t="s">
        <v>91</v>
      </c>
      <c r="D48" s="88" t="s">
        <v>88</v>
      </c>
      <c r="E48" s="89"/>
      <c r="F48" s="44"/>
      <c r="G48" s="90">
        <v>2</v>
      </c>
      <c r="H48" s="91">
        <v>2</v>
      </c>
      <c r="I48" s="25">
        <f>H48*1</f>
        <v>2</v>
      </c>
      <c r="J48" s="59">
        <v>2</v>
      </c>
      <c r="K48" s="17"/>
      <c r="L48" s="11"/>
    </row>
    <row r="49" spans="3:12" ht="13.5">
      <c r="C49" s="49" t="s">
        <v>91</v>
      </c>
      <c r="D49" s="88" t="s">
        <v>89</v>
      </c>
      <c r="E49" s="89"/>
      <c r="F49" s="44"/>
      <c r="G49" s="90">
        <v>3</v>
      </c>
      <c r="H49" s="91">
        <v>2</v>
      </c>
      <c r="I49" s="25">
        <f>H49*1</f>
        <v>2</v>
      </c>
      <c r="J49" s="59">
        <v>2</v>
      </c>
      <c r="K49" s="17"/>
      <c r="L49" s="33"/>
    </row>
    <row r="50" spans="3:12" ht="13.5">
      <c r="C50" s="49" t="s">
        <v>91</v>
      </c>
      <c r="D50" s="92" t="s">
        <v>90</v>
      </c>
      <c r="E50" s="93"/>
      <c r="F50" s="45"/>
      <c r="G50" s="94">
        <v>4</v>
      </c>
      <c r="H50" s="95">
        <v>1</v>
      </c>
      <c r="I50" s="25">
        <v>2</v>
      </c>
      <c r="J50" s="59">
        <v>2</v>
      </c>
      <c r="K50" s="17"/>
      <c r="L50" s="11"/>
    </row>
    <row r="51" spans="2:12" ht="13.5">
      <c r="B51" s="1" t="s">
        <v>38</v>
      </c>
      <c r="C51" s="131" t="s">
        <v>0</v>
      </c>
      <c r="D51" s="132"/>
      <c r="E51" s="132"/>
      <c r="F51" s="132"/>
      <c r="G51" s="133"/>
      <c r="H51" s="76"/>
      <c r="I51" s="32">
        <f>SUM(I46:I50)</f>
        <v>8</v>
      </c>
      <c r="J51" s="61">
        <f>SUM(J46:J50)</f>
        <v>7</v>
      </c>
      <c r="K51" s="62" t="str">
        <f>IF(J51&gt;=3,"○","×")</f>
        <v>○</v>
      </c>
      <c r="L51" s="3" t="s">
        <v>9</v>
      </c>
    </row>
    <row r="52" spans="2:12" ht="13.5">
      <c r="B52" s="1" t="s">
        <v>38</v>
      </c>
      <c r="C52" s="48" t="s">
        <v>42</v>
      </c>
      <c r="D52" s="85" t="s">
        <v>92</v>
      </c>
      <c r="E52" s="71"/>
      <c r="F52" s="43"/>
      <c r="G52" s="96">
        <v>1</v>
      </c>
      <c r="H52" s="97">
        <v>1</v>
      </c>
      <c r="I52" s="24">
        <f>H52*1</f>
        <v>1</v>
      </c>
      <c r="J52" s="58"/>
      <c r="K52" s="16"/>
      <c r="L52" s="12"/>
    </row>
    <row r="53" spans="3:12" ht="13.5">
      <c r="C53" s="49" t="s">
        <v>42</v>
      </c>
      <c r="D53" s="88" t="s">
        <v>93</v>
      </c>
      <c r="E53" s="89"/>
      <c r="F53" s="44"/>
      <c r="G53" s="90">
        <v>2</v>
      </c>
      <c r="H53" s="91">
        <v>1</v>
      </c>
      <c r="I53" s="25">
        <v>2</v>
      </c>
      <c r="J53" s="59">
        <v>2</v>
      </c>
      <c r="K53" s="17"/>
      <c r="L53" s="11"/>
    </row>
    <row r="54" spans="3:12" ht="13.5">
      <c r="C54" s="49" t="s">
        <v>42</v>
      </c>
      <c r="D54" s="88" t="s">
        <v>94</v>
      </c>
      <c r="E54" s="89"/>
      <c r="F54" s="44"/>
      <c r="G54" s="90">
        <v>3</v>
      </c>
      <c r="H54" s="91">
        <v>2</v>
      </c>
      <c r="I54" s="25">
        <f>H54*1</f>
        <v>2</v>
      </c>
      <c r="J54" s="59">
        <v>2</v>
      </c>
      <c r="K54" s="17"/>
      <c r="L54" s="11"/>
    </row>
    <row r="55" spans="3:12" ht="13.5">
      <c r="C55" s="49" t="s">
        <v>42</v>
      </c>
      <c r="D55" s="88" t="s">
        <v>95</v>
      </c>
      <c r="E55" s="89"/>
      <c r="F55" s="44"/>
      <c r="G55" s="90">
        <v>3</v>
      </c>
      <c r="H55" s="91">
        <v>2</v>
      </c>
      <c r="I55" s="25">
        <f>H55*1</f>
        <v>2</v>
      </c>
      <c r="J55" s="59">
        <v>2</v>
      </c>
      <c r="K55" s="17"/>
      <c r="L55" s="11"/>
    </row>
    <row r="56" spans="3:12" ht="13.5">
      <c r="C56" s="49" t="s">
        <v>42</v>
      </c>
      <c r="D56" s="92" t="s">
        <v>96</v>
      </c>
      <c r="E56" s="93"/>
      <c r="F56" s="45"/>
      <c r="G56" s="94">
        <v>4</v>
      </c>
      <c r="H56" s="95">
        <v>1</v>
      </c>
      <c r="I56" s="25">
        <v>2</v>
      </c>
      <c r="J56" s="59">
        <v>2</v>
      </c>
      <c r="K56" s="17"/>
      <c r="L56" s="11"/>
    </row>
    <row r="57" spans="2:12" ht="13.5">
      <c r="B57" s="1" t="s">
        <v>38</v>
      </c>
      <c r="C57" s="131" t="s">
        <v>0</v>
      </c>
      <c r="D57" s="132"/>
      <c r="E57" s="132"/>
      <c r="F57" s="132"/>
      <c r="G57" s="133"/>
      <c r="H57" s="76"/>
      <c r="I57" s="32">
        <f>SUM(I52:I56)</f>
        <v>9</v>
      </c>
      <c r="J57" s="61">
        <f>SUM(J52:J56)</f>
        <v>8</v>
      </c>
      <c r="K57" s="62" t="str">
        <f>IF(J57&gt;=2,"○","×")</f>
        <v>○</v>
      </c>
      <c r="L57" s="3" t="s">
        <v>7</v>
      </c>
    </row>
    <row r="58" spans="2:12" ht="13.5">
      <c r="B58" s="1" t="s">
        <v>38</v>
      </c>
      <c r="C58" s="46" t="s">
        <v>41</v>
      </c>
      <c r="D58" s="85" t="s">
        <v>97</v>
      </c>
      <c r="E58" s="71"/>
      <c r="F58" s="43"/>
      <c r="G58" s="96">
        <v>1</v>
      </c>
      <c r="H58" s="97">
        <v>1</v>
      </c>
      <c r="I58" s="24">
        <f>H58*1</f>
        <v>1</v>
      </c>
      <c r="J58" s="58">
        <v>1</v>
      </c>
      <c r="K58" s="16"/>
      <c r="L58" s="12"/>
    </row>
    <row r="59" spans="3:12" ht="13.5">
      <c r="C59" s="47" t="s">
        <v>100</v>
      </c>
      <c r="D59" s="88" t="s">
        <v>98</v>
      </c>
      <c r="E59" s="89"/>
      <c r="F59" s="44"/>
      <c r="G59" s="90">
        <v>2</v>
      </c>
      <c r="H59" s="91">
        <v>1</v>
      </c>
      <c r="I59" s="25">
        <f>H59*1</f>
        <v>1</v>
      </c>
      <c r="J59" s="59"/>
      <c r="K59" s="17"/>
      <c r="L59" s="11"/>
    </row>
    <row r="60" spans="3:12" ht="13.5">
      <c r="C60" s="47" t="s">
        <v>100</v>
      </c>
      <c r="D60" s="92" t="s">
        <v>99</v>
      </c>
      <c r="E60" s="93"/>
      <c r="F60" s="45"/>
      <c r="G60" s="94">
        <v>3</v>
      </c>
      <c r="H60" s="95">
        <v>2</v>
      </c>
      <c r="I60" s="25">
        <f>H60*1</f>
        <v>2</v>
      </c>
      <c r="J60" s="59">
        <v>2</v>
      </c>
      <c r="K60" s="17"/>
      <c r="L60" s="11"/>
    </row>
    <row r="61" spans="2:12" ht="13.5">
      <c r="B61" s="1" t="s">
        <v>38</v>
      </c>
      <c r="C61" s="131" t="s">
        <v>0</v>
      </c>
      <c r="D61" s="132"/>
      <c r="E61" s="132"/>
      <c r="F61" s="132"/>
      <c r="G61" s="133"/>
      <c r="H61" s="76"/>
      <c r="I61" s="32">
        <f>SUM(I58:I60)</f>
        <v>4</v>
      </c>
      <c r="J61" s="61">
        <f>SUM(J58:J60)</f>
        <v>3</v>
      </c>
      <c r="K61" s="62" t="str">
        <f>IF(J61&gt;=2,"○","×")</f>
        <v>○</v>
      </c>
      <c r="L61" s="3" t="s">
        <v>26</v>
      </c>
    </row>
    <row r="62" spans="2:12" ht="13.5">
      <c r="B62" s="1" t="s">
        <v>38</v>
      </c>
      <c r="C62" s="46" t="s">
        <v>40</v>
      </c>
      <c r="D62" s="98" t="s">
        <v>101</v>
      </c>
      <c r="E62" s="99"/>
      <c r="F62" s="99"/>
      <c r="G62" s="100">
        <v>1</v>
      </c>
      <c r="H62" s="87">
        <v>1</v>
      </c>
      <c r="I62" s="24">
        <f>H62*1</f>
        <v>1</v>
      </c>
      <c r="J62" s="58"/>
      <c r="K62" s="16"/>
      <c r="L62" s="12"/>
    </row>
    <row r="63" spans="3:12" ht="13.5">
      <c r="C63" s="101" t="s">
        <v>40</v>
      </c>
      <c r="D63" s="92" t="s">
        <v>102</v>
      </c>
      <c r="E63" s="93"/>
      <c r="F63" s="45"/>
      <c r="G63" s="102">
        <v>3</v>
      </c>
      <c r="H63" s="103">
        <v>1</v>
      </c>
      <c r="I63" s="25">
        <v>2</v>
      </c>
      <c r="J63" s="59">
        <v>2</v>
      </c>
      <c r="K63" s="17"/>
      <c r="L63" s="11"/>
    </row>
    <row r="64" spans="2:12" ht="13.5">
      <c r="B64" s="1" t="s">
        <v>38</v>
      </c>
      <c r="C64" s="131" t="s">
        <v>0</v>
      </c>
      <c r="D64" s="132"/>
      <c r="E64" s="132"/>
      <c r="F64" s="132"/>
      <c r="G64" s="133"/>
      <c r="H64" s="76"/>
      <c r="I64" s="32">
        <f>SUM(I62:I63)</f>
        <v>3</v>
      </c>
      <c r="J64" s="61">
        <f>SUM(J62:J63)</f>
        <v>2</v>
      </c>
      <c r="K64" s="62" t="str">
        <f>IF(J64&gt;=1,"○","×")</f>
        <v>○</v>
      </c>
      <c r="L64" s="3" t="s">
        <v>10</v>
      </c>
    </row>
    <row r="65" spans="2:12" ht="13.5">
      <c r="B65" s="1" t="s">
        <v>38</v>
      </c>
      <c r="C65" s="70" t="s">
        <v>103</v>
      </c>
      <c r="D65" s="85" t="s">
        <v>104</v>
      </c>
      <c r="E65" s="71"/>
      <c r="F65" s="43"/>
      <c r="G65" s="96">
        <v>1</v>
      </c>
      <c r="H65" s="97">
        <v>1</v>
      </c>
      <c r="I65" s="24">
        <v>2</v>
      </c>
      <c r="J65" s="58">
        <v>2</v>
      </c>
      <c r="K65" s="16"/>
      <c r="L65" s="12"/>
    </row>
    <row r="66" spans="3:12" ht="13.5">
      <c r="C66" s="49" t="s">
        <v>103</v>
      </c>
      <c r="D66" s="88" t="s">
        <v>105</v>
      </c>
      <c r="E66" s="89"/>
      <c r="F66" s="44"/>
      <c r="G66" s="90">
        <v>2</v>
      </c>
      <c r="H66" s="91">
        <v>1</v>
      </c>
      <c r="I66" s="25">
        <v>2</v>
      </c>
      <c r="J66" s="59">
        <v>2</v>
      </c>
      <c r="K66" s="17"/>
      <c r="L66" s="11"/>
    </row>
    <row r="67" spans="3:12" ht="13.5">
      <c r="C67" s="52" t="s">
        <v>103</v>
      </c>
      <c r="D67" s="92" t="s">
        <v>106</v>
      </c>
      <c r="E67" s="93"/>
      <c r="F67" s="45"/>
      <c r="G67" s="94">
        <v>3</v>
      </c>
      <c r="H67" s="103">
        <v>2</v>
      </c>
      <c r="I67" s="25">
        <f>H67*1</f>
        <v>2</v>
      </c>
      <c r="J67" s="60">
        <v>2</v>
      </c>
      <c r="K67" s="41"/>
      <c r="L67" s="42"/>
    </row>
    <row r="68" spans="2:12" ht="13.5">
      <c r="B68" s="1" t="s">
        <v>38</v>
      </c>
      <c r="C68" s="131" t="s">
        <v>0</v>
      </c>
      <c r="D68" s="134"/>
      <c r="E68" s="135"/>
      <c r="F68" s="73"/>
      <c r="G68" s="15"/>
      <c r="H68" s="15"/>
      <c r="I68" s="26">
        <f>SUM(I65:I67)</f>
        <v>6</v>
      </c>
      <c r="J68" s="61">
        <f>SUM(J65:J67)</f>
        <v>6</v>
      </c>
      <c r="K68" s="63" t="s">
        <v>50</v>
      </c>
      <c r="L68" s="3" t="s">
        <v>13</v>
      </c>
    </row>
    <row r="69" spans="2:12" ht="13.5">
      <c r="B69" s="1" t="s">
        <v>38</v>
      </c>
      <c r="C69" s="131" t="s">
        <v>27</v>
      </c>
      <c r="D69" s="132"/>
      <c r="E69" s="132"/>
      <c r="F69" s="132"/>
      <c r="G69" s="133"/>
      <c r="H69" s="18"/>
      <c r="I69" s="26">
        <f>SUM(I64,I61,I57,I51,I45,I39,I33,I27,I21)</f>
        <v>66</v>
      </c>
      <c r="J69" s="61">
        <f>SUM(J64,J61,J57,J51,J45,J39,J33,J27,J21)</f>
        <v>56</v>
      </c>
      <c r="K69" s="62" t="str">
        <f>IF(J69&gt;=30,"○","×")</f>
        <v>○</v>
      </c>
      <c r="L69" s="3" t="s">
        <v>25</v>
      </c>
    </row>
    <row r="70" spans="2:12" ht="13.5">
      <c r="B70" s="1" t="s">
        <v>38</v>
      </c>
      <c r="C70" s="131" t="s">
        <v>34</v>
      </c>
      <c r="D70" s="132"/>
      <c r="E70" s="132"/>
      <c r="F70" s="132"/>
      <c r="G70" s="133"/>
      <c r="H70" s="19"/>
      <c r="I70" s="26">
        <f>SUM(I68:I69)</f>
        <v>72</v>
      </c>
      <c r="J70" s="61">
        <f>SUM(J68:J69)</f>
        <v>62</v>
      </c>
      <c r="K70" s="62" t="str">
        <f>IF(J70&gt;=40,"○","×")</f>
        <v>○</v>
      </c>
      <c r="L70" s="3" t="s">
        <v>36</v>
      </c>
    </row>
    <row r="71" spans="2:12" s="83" customFormat="1" ht="19.5" customHeight="1">
      <c r="B71" s="83" t="s">
        <v>38</v>
      </c>
      <c r="D71" s="105"/>
      <c r="H71" s="28"/>
      <c r="I71" s="106" t="s">
        <v>21</v>
      </c>
      <c r="J71" s="107"/>
      <c r="K71" s="108" t="str">
        <f>IF(J70&gt;=60,"○",IF(J70&lt;40,"×",""))</f>
        <v>○</v>
      </c>
      <c r="L71" s="109" t="s">
        <v>37</v>
      </c>
    </row>
    <row r="72" spans="2:12" s="83" customFormat="1" ht="19.5" customHeight="1">
      <c r="B72" s="83" t="s">
        <v>38</v>
      </c>
      <c r="D72" s="105"/>
      <c r="E72" s="110"/>
      <c r="F72" s="110"/>
      <c r="H72" s="28"/>
      <c r="I72" s="111" t="s">
        <v>22</v>
      </c>
      <c r="J72" s="112"/>
      <c r="K72" s="113">
        <f>IF(J70&gt;=50,IF(J70&lt;40,"○",""),"")</f>
      </c>
      <c r="L72" s="114" t="s">
        <v>28</v>
      </c>
    </row>
    <row r="73" spans="2:12" s="83" customFormat="1" ht="19.5" customHeight="1">
      <c r="B73" s="83" t="s">
        <v>38</v>
      </c>
      <c r="D73" s="105"/>
      <c r="H73" s="28"/>
      <c r="I73" s="115" t="s">
        <v>23</v>
      </c>
      <c r="J73" s="116"/>
      <c r="K73" s="117">
        <f>IF(J70&gt;=40,IF(J70&lt;40,"○",""),"")</f>
      </c>
      <c r="L73" s="118"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136" t="s">
        <v>11</v>
      </c>
      <c r="H77" s="136"/>
      <c r="I77" s="136"/>
      <c r="J77" s="143" t="s">
        <v>109</v>
      </c>
      <c r="K77" s="143"/>
      <c r="L77" s="54"/>
    </row>
    <row r="78" spans="2:12" ht="13.5" customHeight="1">
      <c r="B78" s="1" t="s">
        <v>38</v>
      </c>
      <c r="G78" s="136" t="s">
        <v>12</v>
      </c>
      <c r="H78" s="136"/>
      <c r="I78" s="136"/>
      <c r="J78" s="142" t="s">
        <v>110</v>
      </c>
      <c r="K78" s="142"/>
      <c r="L78" s="142"/>
    </row>
    <row r="79" spans="2:12" ht="13.5" customHeight="1">
      <c r="B79" s="1" t="s">
        <v>38</v>
      </c>
      <c r="E79" s="8"/>
      <c r="F79" s="8"/>
      <c r="G79" s="27"/>
      <c r="H79" s="27"/>
      <c r="I79" s="36"/>
      <c r="J79" s="142"/>
      <c r="K79" s="142"/>
      <c r="L79" s="142"/>
    </row>
    <row r="80" spans="2:12" ht="13.5" customHeight="1">
      <c r="B80" s="1" t="s">
        <v>38</v>
      </c>
      <c r="G80" s="27"/>
      <c r="H80" s="27"/>
      <c r="J80" s="142" t="s">
        <v>111</v>
      </c>
      <c r="K80" s="142"/>
      <c r="L80" s="142"/>
    </row>
    <row r="81" spans="2:12" ht="13.5" customHeight="1">
      <c r="B81" s="1" t="s">
        <v>38</v>
      </c>
      <c r="G81" s="27"/>
      <c r="H81" s="27"/>
      <c r="I81" s="27"/>
      <c r="J81" s="142"/>
      <c r="K81" s="142"/>
      <c r="L81" s="142"/>
    </row>
    <row r="82" ht="11.25" customHeight="1">
      <c r="B82" s="1" t="s">
        <v>38</v>
      </c>
    </row>
    <row r="83" spans="5:6" ht="12.75" customHeight="1">
      <c r="E83" s="6"/>
      <c r="F83" s="6"/>
    </row>
  </sheetData>
  <sheetProtection/>
  <mergeCells count="24">
    <mergeCell ref="J78:L79"/>
    <mergeCell ref="J80:L81"/>
    <mergeCell ref="G77:I77"/>
    <mergeCell ref="J77:K77"/>
    <mergeCell ref="C61:G61"/>
    <mergeCell ref="C64:G64"/>
    <mergeCell ref="C1:L1"/>
    <mergeCell ref="D6:L6"/>
    <mergeCell ref="D7:L7"/>
    <mergeCell ref="E9:J9"/>
    <mergeCell ref="C51:G51"/>
    <mergeCell ref="C57:G57"/>
    <mergeCell ref="C27:G27"/>
    <mergeCell ref="C33:G33"/>
    <mergeCell ref="C39:G39"/>
    <mergeCell ref="C45:G45"/>
    <mergeCell ref="E10:G10"/>
    <mergeCell ref="E11:G11"/>
    <mergeCell ref="C14:E14"/>
    <mergeCell ref="C21:G21"/>
    <mergeCell ref="C68:E68"/>
    <mergeCell ref="G78:I78"/>
    <mergeCell ref="C69:G69"/>
    <mergeCell ref="C70:G70"/>
  </mergeCells>
  <conditionalFormatting sqref="K68:K70">
    <cfRule type="cellIs" priority="1" dxfId="4" operator="equal" stopIfTrue="1">
      <formula>"×"</formula>
    </cfRule>
  </conditionalFormatting>
  <conditionalFormatting sqref="K21 K64 K61 K57 K51 K45 K39 K33 K27 K71:K73">
    <cfRule type="cellIs" priority="2" dxfId="5" operator="equal" stopIfTrue="1">
      <formula>"×"</formula>
    </cfRule>
  </conditionalFormatting>
  <printOptions/>
  <pageMargins left="0.75" right="0.18" top="0.21" bottom="0.17" header="0.23" footer="0.17"/>
  <pageSetup horizontalDpi="600" verticalDpi="600" orientation="portrait" paperSize="9" scale="73"/>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78"/>
  <sheetViews>
    <sheetView tabSelected="1" zoomScalePageLayoutView="0" workbookViewId="0" topLeftCell="A16">
      <selection activeCell="D32" sqref="D32:E32"/>
    </sheetView>
  </sheetViews>
  <sheetFormatPr defaultColWidth="13.00390625" defaultRowHeight="13.5"/>
  <cols>
    <col min="1" max="1" width="2.625" style="1" customWidth="1"/>
    <col min="2" max="2" width="3.625" style="1" hidden="1" customWidth="1"/>
    <col min="3" max="3" width="2.625" style="1" customWidth="1"/>
    <col min="4" max="4" width="13.125" style="6" customWidth="1"/>
    <col min="5" max="5" width="23.50390625" style="1" customWidth="1"/>
    <col min="6" max="6" width="2.125" style="1" hidden="1" customWidth="1"/>
    <col min="7" max="7" width="8.50390625" style="1" customWidth="1"/>
    <col min="8" max="8" width="8.50390625" style="54" hidden="1" customWidth="1"/>
    <col min="9" max="9" width="11.00390625" style="1" customWidth="1"/>
    <col min="10" max="11" width="13.625" style="1" customWidth="1"/>
    <col min="12" max="12" width="26.50390625" style="1" customWidth="1"/>
    <col min="13" max="13" width="2.50390625" style="1" customWidth="1"/>
    <col min="14" max="16384" width="13.00390625" style="1" customWidth="1"/>
  </cols>
  <sheetData>
    <row r="1" spans="1:12" ht="13.5">
      <c r="A1" s="1"/>
      <c r="B1" s="1" t="s">
        <v>38</v>
      </c>
      <c r="K1" s="20"/>
      <c r="L1" s="20"/>
    </row>
    <row r="2" spans="1:12" ht="13.5">
      <c r="A2" s="1"/>
      <c r="B2" s="1" t="s">
        <v>38</v>
      </c>
      <c r="C2" s="6" t="s">
        <v>49</v>
      </c>
      <c r="E2" s="20"/>
      <c r="F2" s="20"/>
      <c r="G2" s="20"/>
      <c r="H2" s="65"/>
      <c r="K2" s="20"/>
      <c r="L2" s="78" t="s">
        <v>167</v>
      </c>
    </row>
    <row r="3" spans="1:12" ht="13.5">
      <c r="A3" s="1"/>
      <c r="B3" s="1" t="s">
        <v>38</v>
      </c>
      <c r="C3" s="6"/>
      <c r="E3" s="20"/>
      <c r="F3" s="20"/>
      <c r="G3" s="20"/>
      <c r="H3" s="65"/>
      <c r="K3" s="20"/>
      <c r="L3" s="104">
        <v>1</v>
      </c>
    </row>
    <row r="4" spans="2:12" s="21" customFormat="1" ht="19.5" customHeight="1">
      <c r="B4" s="1" t="s">
        <v>38</v>
      </c>
      <c r="D4" s="138" t="s">
        <v>30</v>
      </c>
      <c r="E4" s="138"/>
      <c r="F4" s="138"/>
      <c r="G4" s="138"/>
      <c r="H4" s="138"/>
      <c r="I4" s="138"/>
      <c r="J4" s="138"/>
      <c r="K4" s="138"/>
      <c r="L4" s="138"/>
    </row>
    <row r="5" spans="2:12" s="22" customFormat="1" ht="19.5" customHeight="1">
      <c r="B5" s="1" t="s">
        <v>38</v>
      </c>
      <c r="D5" s="138" t="s">
        <v>31</v>
      </c>
      <c r="E5" s="138"/>
      <c r="F5" s="138"/>
      <c r="G5" s="138"/>
      <c r="H5" s="138"/>
      <c r="I5" s="138"/>
      <c r="J5" s="138"/>
      <c r="K5" s="138"/>
      <c r="L5" s="138"/>
    </row>
    <row r="6" spans="2:12" s="22" customFormat="1" ht="16.5" customHeight="1">
      <c r="B6" s="1" t="s">
        <v>38</v>
      </c>
      <c r="D6" s="23"/>
      <c r="E6" s="23"/>
      <c r="F6" s="23"/>
      <c r="G6" s="23"/>
      <c r="H6" s="66"/>
      <c r="I6" s="23"/>
      <c r="J6" s="23"/>
      <c r="K6" s="23"/>
      <c r="L6" s="23"/>
    </row>
    <row r="7" spans="2:12" ht="33.75" customHeight="1">
      <c r="B7" s="1" t="s">
        <v>38</v>
      </c>
      <c r="C7" s="38" t="s">
        <v>2</v>
      </c>
      <c r="D7" s="39"/>
      <c r="E7" s="150" t="s">
        <v>113</v>
      </c>
      <c r="F7" s="151"/>
      <c r="G7" s="151"/>
      <c r="H7" s="151"/>
      <c r="I7" s="151"/>
      <c r="J7" s="152"/>
      <c r="K7" s="2" t="s">
        <v>15</v>
      </c>
      <c r="L7" s="34" t="s">
        <v>114</v>
      </c>
    </row>
    <row r="8" spans="2:12" ht="15" customHeight="1">
      <c r="B8" s="1" t="s">
        <v>38</v>
      </c>
      <c r="C8" s="38" t="s">
        <v>16</v>
      </c>
      <c r="D8" s="39"/>
      <c r="E8" s="122"/>
      <c r="F8" s="123"/>
      <c r="G8" s="124"/>
      <c r="H8" s="67"/>
      <c r="I8" s="9" t="s">
        <v>3</v>
      </c>
      <c r="J8" s="120"/>
      <c r="K8" s="3" t="s">
        <v>29</v>
      </c>
      <c r="L8" s="82"/>
    </row>
    <row r="9" spans="2:12" ht="15" customHeight="1">
      <c r="B9" s="1" t="s">
        <v>38</v>
      </c>
      <c r="C9" s="38" t="s">
        <v>5</v>
      </c>
      <c r="D9" s="39"/>
      <c r="E9" s="125"/>
      <c r="F9" s="126"/>
      <c r="G9" s="127"/>
      <c r="H9" s="68"/>
      <c r="I9" s="3" t="s">
        <v>4</v>
      </c>
      <c r="J9" s="120"/>
      <c r="K9" s="3" t="s">
        <v>33</v>
      </c>
      <c r="L9" s="37">
        <f>L10</f>
        <v>39806</v>
      </c>
    </row>
    <row r="10" spans="2:12" s="54" customFormat="1" ht="13.5" customHeight="1">
      <c r="B10" s="1" t="s">
        <v>38</v>
      </c>
      <c r="C10" s="8"/>
      <c r="D10" s="8"/>
      <c r="E10" s="55"/>
      <c r="F10" s="55"/>
      <c r="G10" s="55"/>
      <c r="H10" s="55"/>
      <c r="I10" s="53"/>
      <c r="J10" s="56"/>
      <c r="K10" s="53"/>
      <c r="L10" s="119">
        <v>39806</v>
      </c>
    </row>
    <row r="11" spans="2:3" ht="13.5" customHeight="1">
      <c r="B11" s="1" t="s">
        <v>38</v>
      </c>
      <c r="C11" s="57" t="s">
        <v>35</v>
      </c>
    </row>
    <row r="12" spans="2:12" ht="16.5" customHeight="1">
      <c r="B12" s="1" t="s">
        <v>38</v>
      </c>
      <c r="C12" s="128" t="s">
        <v>19</v>
      </c>
      <c r="D12" s="129"/>
      <c r="E12" s="130"/>
      <c r="F12" s="74"/>
      <c r="G12" s="4" t="s">
        <v>18</v>
      </c>
      <c r="H12" s="69"/>
      <c r="I12" s="4" t="s">
        <v>20</v>
      </c>
      <c r="J12" s="4" t="s">
        <v>1</v>
      </c>
      <c r="K12" s="4" t="s">
        <v>14</v>
      </c>
      <c r="L12" s="5" t="s">
        <v>17</v>
      </c>
    </row>
    <row r="13" spans="2:12" ht="13.5">
      <c r="B13" s="1" t="s">
        <v>38</v>
      </c>
      <c r="C13" s="46" t="s">
        <v>115</v>
      </c>
      <c r="D13" s="146" t="s">
        <v>116</v>
      </c>
      <c r="E13" s="147"/>
      <c r="F13" s="43"/>
      <c r="G13" s="13" t="s">
        <v>117</v>
      </c>
      <c r="H13" s="13" t="s">
        <v>117</v>
      </c>
      <c r="I13" s="24">
        <f>H13*1</f>
        <v>2</v>
      </c>
      <c r="J13" s="58"/>
      <c r="K13" s="16"/>
      <c r="L13" s="10"/>
    </row>
    <row r="14" spans="3:12" ht="13.5">
      <c r="C14" s="47" t="s">
        <v>115</v>
      </c>
      <c r="D14" s="144" t="s">
        <v>118</v>
      </c>
      <c r="E14" s="145"/>
      <c r="F14" s="44"/>
      <c r="G14" s="14" t="s">
        <v>117</v>
      </c>
      <c r="H14" s="14" t="s">
        <v>117</v>
      </c>
      <c r="I14" s="25">
        <f>H14*1</f>
        <v>2</v>
      </c>
      <c r="J14" s="59"/>
      <c r="K14" s="17"/>
      <c r="L14" s="11"/>
    </row>
    <row r="15" spans="3:12" ht="13.5">
      <c r="C15" s="47" t="s">
        <v>115</v>
      </c>
      <c r="D15" s="144" t="s">
        <v>119</v>
      </c>
      <c r="E15" s="145"/>
      <c r="F15" s="44"/>
      <c r="G15" s="14" t="s">
        <v>120</v>
      </c>
      <c r="H15" s="14" t="s">
        <v>120</v>
      </c>
      <c r="I15" s="25">
        <f>H15*1</f>
        <v>3</v>
      </c>
      <c r="J15" s="59"/>
      <c r="K15" s="17"/>
      <c r="L15" s="11"/>
    </row>
    <row r="16" spans="3:12" ht="13.5">
      <c r="C16" s="47" t="s">
        <v>115</v>
      </c>
      <c r="D16" s="144" t="s">
        <v>121</v>
      </c>
      <c r="E16" s="145"/>
      <c r="F16" s="44"/>
      <c r="G16" s="14" t="s">
        <v>120</v>
      </c>
      <c r="H16" s="14" t="s">
        <v>120</v>
      </c>
      <c r="I16" s="25">
        <f>H16*1</f>
        <v>3</v>
      </c>
      <c r="J16" s="59"/>
      <c r="K16" s="17"/>
      <c r="L16" s="33"/>
    </row>
    <row r="17" spans="2:12" ht="13.5">
      <c r="B17" s="1" t="s">
        <v>38</v>
      </c>
      <c r="C17" s="131" t="s">
        <v>0</v>
      </c>
      <c r="D17" s="132"/>
      <c r="E17" s="132"/>
      <c r="F17" s="132"/>
      <c r="G17" s="133"/>
      <c r="H17" s="76"/>
      <c r="I17" s="32">
        <f>SUM(I13:I16)</f>
        <v>10</v>
      </c>
      <c r="J17" s="61">
        <f>SUM(J13:J16)</f>
        <v>0</v>
      </c>
      <c r="K17" s="62" t="str">
        <f>IF(J17&gt;=7,"○","×")</f>
        <v>×</v>
      </c>
      <c r="L17" s="121" t="s">
        <v>6</v>
      </c>
    </row>
    <row r="18" spans="2:12" ht="13.5">
      <c r="B18" s="1" t="s">
        <v>38</v>
      </c>
      <c r="C18" s="46" t="s">
        <v>47</v>
      </c>
      <c r="D18" s="146" t="s">
        <v>122</v>
      </c>
      <c r="E18" s="147"/>
      <c r="F18" s="43"/>
      <c r="G18" s="13" t="s">
        <v>123</v>
      </c>
      <c r="H18" s="13" t="s">
        <v>123</v>
      </c>
      <c r="I18" s="24">
        <f>H18*1</f>
        <v>2</v>
      </c>
      <c r="J18" s="58"/>
      <c r="K18" s="16"/>
      <c r="L18" s="12"/>
    </row>
    <row r="19" spans="3:12" ht="13.5">
      <c r="C19" s="47" t="s">
        <v>47</v>
      </c>
      <c r="D19" s="144" t="s">
        <v>124</v>
      </c>
      <c r="E19" s="145"/>
      <c r="F19" s="44"/>
      <c r="G19" s="14" t="s">
        <v>123</v>
      </c>
      <c r="H19" s="14" t="s">
        <v>123</v>
      </c>
      <c r="I19" s="25">
        <f>H19*1</f>
        <v>2</v>
      </c>
      <c r="J19" s="59"/>
      <c r="K19" s="17"/>
      <c r="L19" s="11"/>
    </row>
    <row r="20" spans="3:12" ht="13.5">
      <c r="C20" s="47" t="s">
        <v>47</v>
      </c>
      <c r="D20" s="144" t="s">
        <v>125</v>
      </c>
      <c r="E20" s="145"/>
      <c r="F20" s="44"/>
      <c r="G20" s="14" t="s">
        <v>123</v>
      </c>
      <c r="H20" s="14" t="s">
        <v>123</v>
      </c>
      <c r="I20" s="25">
        <f aca="true" t="shared" si="0" ref="I20:I27">H20*1</f>
        <v>2</v>
      </c>
      <c r="J20" s="59"/>
      <c r="K20" s="17"/>
      <c r="L20" s="11"/>
    </row>
    <row r="21" spans="3:12" ht="13.5">
      <c r="C21" s="47" t="s">
        <v>47</v>
      </c>
      <c r="D21" s="144" t="s">
        <v>126</v>
      </c>
      <c r="E21" s="145"/>
      <c r="F21" s="44"/>
      <c r="G21" s="14" t="s">
        <v>123</v>
      </c>
      <c r="H21" s="14" t="s">
        <v>123</v>
      </c>
      <c r="I21" s="25">
        <f t="shared" si="0"/>
        <v>2</v>
      </c>
      <c r="J21" s="59"/>
      <c r="K21" s="17"/>
      <c r="L21" s="11"/>
    </row>
    <row r="22" spans="3:12" ht="13.5">
      <c r="C22" s="47" t="s">
        <v>47</v>
      </c>
      <c r="D22" s="144" t="s">
        <v>127</v>
      </c>
      <c r="E22" s="145"/>
      <c r="F22" s="44"/>
      <c r="G22" s="14" t="s">
        <v>123</v>
      </c>
      <c r="H22" s="14" t="s">
        <v>123</v>
      </c>
      <c r="I22" s="25">
        <f>H22*1</f>
        <v>2</v>
      </c>
      <c r="J22" s="59"/>
      <c r="K22" s="17"/>
      <c r="L22" s="11"/>
    </row>
    <row r="23" spans="3:12" ht="13.5">
      <c r="C23" s="47" t="s">
        <v>47</v>
      </c>
      <c r="D23" s="144" t="s">
        <v>128</v>
      </c>
      <c r="E23" s="145"/>
      <c r="F23" s="44"/>
      <c r="G23" s="14" t="s">
        <v>123</v>
      </c>
      <c r="H23" s="14" t="s">
        <v>123</v>
      </c>
      <c r="I23" s="25">
        <f t="shared" si="0"/>
        <v>2</v>
      </c>
      <c r="J23" s="59"/>
      <c r="K23" s="17"/>
      <c r="L23" s="11"/>
    </row>
    <row r="24" spans="3:12" ht="13.5">
      <c r="C24" s="47" t="s">
        <v>47</v>
      </c>
      <c r="D24" s="144" t="s">
        <v>129</v>
      </c>
      <c r="E24" s="145"/>
      <c r="F24" s="44"/>
      <c r="G24" s="14" t="s">
        <v>123</v>
      </c>
      <c r="H24" s="14" t="s">
        <v>130</v>
      </c>
      <c r="I24" s="25">
        <f t="shared" si="0"/>
        <v>1</v>
      </c>
      <c r="J24" s="59"/>
      <c r="K24" s="17"/>
      <c r="L24" s="11"/>
    </row>
    <row r="25" spans="3:12" ht="13.5">
      <c r="C25" s="47" t="s">
        <v>47</v>
      </c>
      <c r="D25" s="144" t="s">
        <v>131</v>
      </c>
      <c r="E25" s="145"/>
      <c r="F25" s="44"/>
      <c r="G25" s="14" t="s">
        <v>132</v>
      </c>
      <c r="H25" s="14" t="s">
        <v>123</v>
      </c>
      <c r="I25" s="25">
        <f>H25*1</f>
        <v>2</v>
      </c>
      <c r="J25" s="59"/>
      <c r="K25" s="17"/>
      <c r="L25" s="11"/>
    </row>
    <row r="26" spans="3:12" ht="13.5">
      <c r="C26" s="47" t="s">
        <v>47</v>
      </c>
      <c r="D26" s="144" t="s">
        <v>133</v>
      </c>
      <c r="E26" s="145"/>
      <c r="F26" s="44"/>
      <c r="G26" s="14" t="s">
        <v>132</v>
      </c>
      <c r="H26" s="14" t="s">
        <v>130</v>
      </c>
      <c r="I26" s="25">
        <f t="shared" si="0"/>
        <v>1</v>
      </c>
      <c r="J26" s="59"/>
      <c r="K26" s="17"/>
      <c r="L26" s="11"/>
    </row>
    <row r="27" spans="3:12" ht="13.5">
      <c r="C27" s="47" t="s">
        <v>47</v>
      </c>
      <c r="D27" s="144" t="s">
        <v>134</v>
      </c>
      <c r="E27" s="145"/>
      <c r="F27" s="44"/>
      <c r="G27" s="14" t="s">
        <v>132</v>
      </c>
      <c r="H27" s="14" t="s">
        <v>123</v>
      </c>
      <c r="I27" s="25">
        <f t="shared" si="0"/>
        <v>2</v>
      </c>
      <c r="J27" s="59"/>
      <c r="K27" s="17"/>
      <c r="L27" s="11"/>
    </row>
    <row r="28" spans="2:12" ht="13.5">
      <c r="B28" s="1" t="s">
        <v>38</v>
      </c>
      <c r="C28" s="131" t="s">
        <v>0</v>
      </c>
      <c r="D28" s="132"/>
      <c r="E28" s="132"/>
      <c r="F28" s="132"/>
      <c r="G28" s="133"/>
      <c r="H28" s="76"/>
      <c r="I28" s="32">
        <f>SUM(I18:I27)</f>
        <v>18</v>
      </c>
      <c r="J28" s="61">
        <f>SUM(J18:J27)</f>
        <v>0</v>
      </c>
      <c r="K28" s="62" t="str">
        <f>IF(J28&gt;=7,"○","×")</f>
        <v>×</v>
      </c>
      <c r="L28" s="121" t="s">
        <v>6</v>
      </c>
    </row>
    <row r="29" spans="2:12" ht="13.5">
      <c r="B29" s="1" t="s">
        <v>38</v>
      </c>
      <c r="C29" s="46" t="s">
        <v>135</v>
      </c>
      <c r="D29" s="146" t="s">
        <v>136</v>
      </c>
      <c r="E29" s="147"/>
      <c r="F29" s="43"/>
      <c r="G29" s="13" t="s">
        <v>137</v>
      </c>
      <c r="H29" s="13" t="s">
        <v>137</v>
      </c>
      <c r="I29" s="24">
        <f>H29*1</f>
        <v>2</v>
      </c>
      <c r="J29" s="58"/>
      <c r="K29" s="16"/>
      <c r="L29" s="12"/>
    </row>
    <row r="30" spans="3:12" ht="13.5">
      <c r="C30" s="47" t="s">
        <v>135</v>
      </c>
      <c r="D30" s="144" t="s">
        <v>138</v>
      </c>
      <c r="E30" s="145"/>
      <c r="F30" s="44"/>
      <c r="G30" s="14" t="s">
        <v>139</v>
      </c>
      <c r="H30" s="14" t="s">
        <v>137</v>
      </c>
      <c r="I30" s="25">
        <f>H30*1</f>
        <v>2</v>
      </c>
      <c r="J30" s="59"/>
      <c r="K30" s="17"/>
      <c r="L30" s="11"/>
    </row>
    <row r="31" spans="2:12" ht="13.5">
      <c r="B31" s="1" t="s">
        <v>38</v>
      </c>
      <c r="C31" s="131" t="s">
        <v>0</v>
      </c>
      <c r="D31" s="132"/>
      <c r="E31" s="132"/>
      <c r="F31" s="132"/>
      <c r="G31" s="133"/>
      <c r="H31" s="76"/>
      <c r="I31" s="32">
        <f>SUM(I29:I30)</f>
        <v>4</v>
      </c>
      <c r="J31" s="61">
        <f>SUM(J29:J30)</f>
        <v>0</v>
      </c>
      <c r="K31" s="62" t="str">
        <f>IF(J31&gt;=2,"○","×")</f>
        <v>×</v>
      </c>
      <c r="L31" s="121" t="s">
        <v>7</v>
      </c>
    </row>
    <row r="32" spans="2:12" ht="13.5">
      <c r="B32" s="1" t="s">
        <v>38</v>
      </c>
      <c r="C32" s="46" t="s">
        <v>45</v>
      </c>
      <c r="D32" s="146" t="s">
        <v>169</v>
      </c>
      <c r="E32" s="147"/>
      <c r="F32" s="43"/>
      <c r="G32" s="13" t="s">
        <v>123</v>
      </c>
      <c r="H32" s="13" t="s">
        <v>123</v>
      </c>
      <c r="I32" s="24">
        <f>H32*1</f>
        <v>2</v>
      </c>
      <c r="J32" s="58"/>
      <c r="K32" s="16"/>
      <c r="L32" s="12"/>
    </row>
    <row r="33" spans="3:12" ht="13.5">
      <c r="C33" s="47" t="s">
        <v>45</v>
      </c>
      <c r="D33" s="144" t="s">
        <v>140</v>
      </c>
      <c r="E33" s="145"/>
      <c r="F33" s="44"/>
      <c r="G33" s="14" t="s">
        <v>132</v>
      </c>
      <c r="H33" s="14" t="s">
        <v>130</v>
      </c>
      <c r="I33" s="25">
        <f>H33*1</f>
        <v>1</v>
      </c>
      <c r="J33" s="59"/>
      <c r="K33" s="17"/>
      <c r="L33" s="11"/>
    </row>
    <row r="34" spans="3:12" ht="13.5">
      <c r="C34" s="47" t="s">
        <v>45</v>
      </c>
      <c r="D34" s="144" t="s">
        <v>141</v>
      </c>
      <c r="E34" s="145"/>
      <c r="F34" s="44"/>
      <c r="G34" s="14" t="s">
        <v>132</v>
      </c>
      <c r="H34" s="14" t="s">
        <v>130</v>
      </c>
      <c r="I34" s="25">
        <f>H34*1</f>
        <v>1</v>
      </c>
      <c r="J34" s="59"/>
      <c r="K34" s="17"/>
      <c r="L34" s="11"/>
    </row>
    <row r="35" spans="2:12" ht="13.5">
      <c r="B35" s="1" t="s">
        <v>38</v>
      </c>
      <c r="C35" s="131" t="s">
        <v>0</v>
      </c>
      <c r="D35" s="132"/>
      <c r="E35" s="132"/>
      <c r="F35" s="132"/>
      <c r="G35" s="133"/>
      <c r="H35" s="76"/>
      <c r="I35" s="32">
        <f>SUM(I32:I34)</f>
        <v>4</v>
      </c>
      <c r="J35" s="61">
        <f>SUM(J32:J34)</f>
        <v>0</v>
      </c>
      <c r="K35" s="62" t="str">
        <f>IF(J35&gt;=2,"○","×")</f>
        <v>×</v>
      </c>
      <c r="L35" s="121" t="s">
        <v>7</v>
      </c>
    </row>
    <row r="36" spans="2:12" ht="13.5">
      <c r="B36" s="1" t="s">
        <v>38</v>
      </c>
      <c r="C36" s="48" t="s">
        <v>44</v>
      </c>
      <c r="D36" s="146" t="s">
        <v>142</v>
      </c>
      <c r="E36" s="147"/>
      <c r="F36" s="43"/>
      <c r="G36" s="13" t="s">
        <v>123</v>
      </c>
      <c r="H36" s="13" t="s">
        <v>123</v>
      </c>
      <c r="I36" s="24">
        <f>H36*1</f>
        <v>2</v>
      </c>
      <c r="J36" s="58"/>
      <c r="K36" s="16"/>
      <c r="L36" s="12"/>
    </row>
    <row r="37" spans="3:12" ht="13.5">
      <c r="C37" s="49" t="s">
        <v>44</v>
      </c>
      <c r="D37" s="144" t="s">
        <v>143</v>
      </c>
      <c r="E37" s="145"/>
      <c r="F37" s="44"/>
      <c r="G37" s="14" t="s">
        <v>123</v>
      </c>
      <c r="H37" s="14" t="s">
        <v>132</v>
      </c>
      <c r="I37" s="25">
        <f>H37*1</f>
        <v>3</v>
      </c>
      <c r="J37" s="59"/>
      <c r="K37" s="17"/>
      <c r="L37" s="11"/>
    </row>
    <row r="38" spans="3:12" ht="13.5">
      <c r="C38" s="49" t="s">
        <v>44</v>
      </c>
      <c r="D38" s="144" t="s">
        <v>144</v>
      </c>
      <c r="E38" s="145"/>
      <c r="F38" s="44"/>
      <c r="G38" s="14" t="s">
        <v>132</v>
      </c>
      <c r="H38" s="14" t="s">
        <v>132</v>
      </c>
      <c r="I38" s="25">
        <f>H38*1</f>
        <v>3</v>
      </c>
      <c r="J38" s="59"/>
      <c r="K38" s="17"/>
      <c r="L38" s="11"/>
    </row>
    <row r="39" spans="3:12" ht="13.5">
      <c r="C39" s="49" t="s">
        <v>44</v>
      </c>
      <c r="D39" s="144" t="s">
        <v>145</v>
      </c>
      <c r="E39" s="145"/>
      <c r="F39" s="44"/>
      <c r="G39" s="14" t="s">
        <v>132</v>
      </c>
      <c r="H39" s="14" t="s">
        <v>123</v>
      </c>
      <c r="I39" s="25">
        <f>H39*1</f>
        <v>2</v>
      </c>
      <c r="J39" s="59"/>
      <c r="K39" s="17"/>
      <c r="L39" s="11"/>
    </row>
    <row r="40" spans="3:12" ht="13.5">
      <c r="C40" s="49" t="s">
        <v>44</v>
      </c>
      <c r="D40" s="144" t="s">
        <v>146</v>
      </c>
      <c r="E40" s="145"/>
      <c r="F40" s="44"/>
      <c r="G40" s="14" t="s">
        <v>132</v>
      </c>
      <c r="H40" s="14" t="s">
        <v>123</v>
      </c>
      <c r="I40" s="25">
        <f>H40*1</f>
        <v>2</v>
      </c>
      <c r="J40" s="59"/>
      <c r="K40" s="17"/>
      <c r="L40" s="11"/>
    </row>
    <row r="41" spans="2:12" ht="13.5">
      <c r="B41" s="1" t="s">
        <v>38</v>
      </c>
      <c r="C41" s="131" t="s">
        <v>0</v>
      </c>
      <c r="D41" s="132"/>
      <c r="E41" s="132"/>
      <c r="F41" s="132"/>
      <c r="G41" s="133"/>
      <c r="H41" s="76"/>
      <c r="I41" s="32">
        <f>SUM(I36:I40)</f>
        <v>12</v>
      </c>
      <c r="J41" s="61">
        <f>SUM(J36:J40)</f>
        <v>0</v>
      </c>
      <c r="K41" s="62" t="str">
        <f>IF(J41&gt;=4,"○","×")</f>
        <v>×</v>
      </c>
      <c r="L41" s="121" t="s">
        <v>8</v>
      </c>
    </row>
    <row r="42" spans="2:12" ht="13.5">
      <c r="B42" s="1" t="s">
        <v>38</v>
      </c>
      <c r="C42" s="48" t="s">
        <v>43</v>
      </c>
      <c r="D42" s="146" t="s">
        <v>147</v>
      </c>
      <c r="E42" s="147"/>
      <c r="F42" s="43"/>
      <c r="G42" s="13" t="s">
        <v>123</v>
      </c>
      <c r="H42" s="13" t="s">
        <v>123</v>
      </c>
      <c r="I42" s="24">
        <f>H42*1</f>
        <v>2</v>
      </c>
      <c r="J42" s="58"/>
      <c r="K42" s="16"/>
      <c r="L42" s="12"/>
    </row>
    <row r="43" spans="3:12" ht="13.5">
      <c r="C43" s="49" t="s">
        <v>43</v>
      </c>
      <c r="D43" s="144" t="s">
        <v>148</v>
      </c>
      <c r="E43" s="145"/>
      <c r="F43" s="44"/>
      <c r="G43" s="14" t="s">
        <v>132</v>
      </c>
      <c r="H43" s="14" t="s">
        <v>132</v>
      </c>
      <c r="I43" s="25">
        <f>H43*1</f>
        <v>3</v>
      </c>
      <c r="J43" s="59"/>
      <c r="K43" s="17"/>
      <c r="L43" s="33"/>
    </row>
    <row r="44" spans="3:12" ht="13.5">
      <c r="C44" s="49" t="s">
        <v>43</v>
      </c>
      <c r="D44" s="144" t="s">
        <v>149</v>
      </c>
      <c r="E44" s="145"/>
      <c r="F44" s="44"/>
      <c r="G44" s="14" t="s">
        <v>132</v>
      </c>
      <c r="H44" s="14" t="s">
        <v>132</v>
      </c>
      <c r="I44" s="25">
        <f>H44*1</f>
        <v>3</v>
      </c>
      <c r="J44" s="59"/>
      <c r="K44" s="17"/>
      <c r="L44" s="11"/>
    </row>
    <row r="45" spans="3:12" ht="13.5">
      <c r="C45" s="49" t="s">
        <v>43</v>
      </c>
      <c r="D45" s="144" t="s">
        <v>150</v>
      </c>
      <c r="E45" s="145"/>
      <c r="F45" s="44"/>
      <c r="G45" s="14" t="s">
        <v>132</v>
      </c>
      <c r="H45" s="14" t="s">
        <v>123</v>
      </c>
      <c r="I45" s="25">
        <f>H45*1</f>
        <v>2</v>
      </c>
      <c r="J45" s="59"/>
      <c r="K45" s="17"/>
      <c r="L45" s="33"/>
    </row>
    <row r="46" spans="2:12" ht="13.5">
      <c r="B46" s="1" t="s">
        <v>38</v>
      </c>
      <c r="C46" s="131" t="s">
        <v>0</v>
      </c>
      <c r="D46" s="132"/>
      <c r="E46" s="132"/>
      <c r="F46" s="132"/>
      <c r="G46" s="133"/>
      <c r="H46" s="76"/>
      <c r="I46" s="32">
        <f>SUM(I42:I45)</f>
        <v>10</v>
      </c>
      <c r="J46" s="61">
        <f>SUM(J42:J45)</f>
        <v>0</v>
      </c>
      <c r="K46" s="62" t="str">
        <f>IF(J46&gt;=3,"○","×")</f>
        <v>×</v>
      </c>
      <c r="L46" s="121" t="s">
        <v>9</v>
      </c>
    </row>
    <row r="47" spans="2:12" ht="13.5">
      <c r="B47" s="1" t="s">
        <v>38</v>
      </c>
      <c r="C47" s="48" t="s">
        <v>42</v>
      </c>
      <c r="D47" s="146" t="s">
        <v>151</v>
      </c>
      <c r="E47" s="147"/>
      <c r="F47" s="43"/>
      <c r="G47" s="13" t="s">
        <v>123</v>
      </c>
      <c r="H47" s="13" t="s">
        <v>123</v>
      </c>
      <c r="I47" s="24">
        <f>H47*1</f>
        <v>2</v>
      </c>
      <c r="J47" s="58"/>
      <c r="K47" s="16"/>
      <c r="L47" s="12"/>
    </row>
    <row r="48" spans="3:12" ht="13.5">
      <c r="C48" s="49" t="s">
        <v>42</v>
      </c>
      <c r="D48" s="144" t="s">
        <v>152</v>
      </c>
      <c r="E48" s="145"/>
      <c r="F48" s="44"/>
      <c r="G48" s="14" t="s">
        <v>132</v>
      </c>
      <c r="H48" s="14" t="s">
        <v>123</v>
      </c>
      <c r="I48" s="25">
        <f>H48*1</f>
        <v>2</v>
      </c>
      <c r="J48" s="59"/>
      <c r="K48" s="17"/>
      <c r="L48" s="11"/>
    </row>
    <row r="49" spans="2:12" ht="13.5">
      <c r="B49" s="1" t="s">
        <v>38</v>
      </c>
      <c r="C49" s="131" t="s">
        <v>0</v>
      </c>
      <c r="D49" s="132"/>
      <c r="E49" s="132"/>
      <c r="F49" s="132"/>
      <c r="G49" s="133"/>
      <c r="H49" s="76"/>
      <c r="I49" s="32">
        <f>SUM(I47:I48)</f>
        <v>4</v>
      </c>
      <c r="J49" s="61">
        <f>SUM(J47:J48)</f>
        <v>0</v>
      </c>
      <c r="K49" s="62" t="str">
        <f>IF(J49&gt;=2,"○","×")</f>
        <v>×</v>
      </c>
      <c r="L49" s="121" t="s">
        <v>7</v>
      </c>
    </row>
    <row r="50" spans="2:12" ht="13.5">
      <c r="B50" s="1" t="s">
        <v>38</v>
      </c>
      <c r="C50" s="46" t="s">
        <v>41</v>
      </c>
      <c r="D50" s="146" t="s">
        <v>153</v>
      </c>
      <c r="E50" s="147"/>
      <c r="F50" s="43"/>
      <c r="G50" s="13" t="s">
        <v>154</v>
      </c>
      <c r="H50" s="13" t="s">
        <v>130</v>
      </c>
      <c r="I50" s="24">
        <f>H50*1</f>
        <v>1</v>
      </c>
      <c r="J50" s="58"/>
      <c r="K50" s="16"/>
      <c r="L50" s="12"/>
    </row>
    <row r="51" spans="3:12" ht="13.5">
      <c r="C51" s="47" t="s">
        <v>41</v>
      </c>
      <c r="D51" s="144" t="s">
        <v>155</v>
      </c>
      <c r="E51" s="145"/>
      <c r="F51" s="44"/>
      <c r="G51" s="14" t="s">
        <v>132</v>
      </c>
      <c r="H51" s="14" t="s">
        <v>123</v>
      </c>
      <c r="I51" s="25">
        <f>H51*1</f>
        <v>2</v>
      </c>
      <c r="J51" s="59"/>
      <c r="K51" s="17"/>
      <c r="L51" s="11"/>
    </row>
    <row r="52" spans="2:12" ht="13.5">
      <c r="B52" s="1" t="s">
        <v>38</v>
      </c>
      <c r="C52" s="131" t="s">
        <v>0</v>
      </c>
      <c r="D52" s="132"/>
      <c r="E52" s="132"/>
      <c r="F52" s="132"/>
      <c r="G52" s="133"/>
      <c r="H52" s="76"/>
      <c r="I52" s="32">
        <f>SUM(I50:I51)</f>
        <v>3</v>
      </c>
      <c r="J52" s="61">
        <f>SUM(J50:J51)</f>
        <v>0</v>
      </c>
      <c r="K52" s="62" t="str">
        <f>IF(J52&gt;=2,"○","×")</f>
        <v>×</v>
      </c>
      <c r="L52" s="121" t="s">
        <v>26</v>
      </c>
    </row>
    <row r="53" spans="2:12" ht="13.5">
      <c r="B53" s="1" t="s">
        <v>38</v>
      </c>
      <c r="C53" s="46" t="s">
        <v>40</v>
      </c>
      <c r="D53" s="146" t="s">
        <v>156</v>
      </c>
      <c r="E53" s="147"/>
      <c r="F53" s="43"/>
      <c r="G53" s="13" t="s">
        <v>123</v>
      </c>
      <c r="H53" s="13" t="s">
        <v>130</v>
      </c>
      <c r="I53" s="24">
        <f>H53*1</f>
        <v>1</v>
      </c>
      <c r="J53" s="58"/>
      <c r="K53" s="16"/>
      <c r="L53" s="12"/>
    </row>
    <row r="54" spans="2:12" ht="13.5">
      <c r="B54" s="1" t="s">
        <v>38</v>
      </c>
      <c r="C54" s="131" t="s">
        <v>0</v>
      </c>
      <c r="D54" s="132"/>
      <c r="E54" s="132"/>
      <c r="F54" s="132"/>
      <c r="G54" s="133"/>
      <c r="H54" s="76"/>
      <c r="I54" s="32">
        <f>SUM(I53:I53)</f>
        <v>1</v>
      </c>
      <c r="J54" s="61">
        <f>SUM(J53:J53)</f>
        <v>0</v>
      </c>
      <c r="K54" s="62" t="str">
        <f>IF(J54&gt;=1,"○","×")</f>
        <v>×</v>
      </c>
      <c r="L54" s="121" t="s">
        <v>10</v>
      </c>
    </row>
    <row r="55" spans="2:12" ht="13.5">
      <c r="B55" s="1" t="s">
        <v>38</v>
      </c>
      <c r="C55" s="70" t="s">
        <v>39</v>
      </c>
      <c r="D55" s="79" t="s">
        <v>157</v>
      </c>
      <c r="E55" s="71"/>
      <c r="F55" s="71"/>
      <c r="G55" s="13" t="s">
        <v>130</v>
      </c>
      <c r="H55" s="13" t="s">
        <v>123</v>
      </c>
      <c r="I55" s="24">
        <f aca="true" t="shared" si="1" ref="I55:I63">H55*1</f>
        <v>2</v>
      </c>
      <c r="J55" s="58"/>
      <c r="K55" s="16"/>
      <c r="L55" s="12"/>
    </row>
    <row r="56" spans="3:12" ht="13.5">
      <c r="C56" s="47" t="s">
        <v>39</v>
      </c>
      <c r="D56" s="144" t="s">
        <v>158</v>
      </c>
      <c r="E56" s="145"/>
      <c r="F56" s="44"/>
      <c r="G56" s="14" t="s">
        <v>130</v>
      </c>
      <c r="H56" s="14" t="s">
        <v>123</v>
      </c>
      <c r="I56" s="25">
        <f t="shared" si="1"/>
        <v>2</v>
      </c>
      <c r="J56" s="59"/>
      <c r="K56" s="17"/>
      <c r="L56" s="11"/>
    </row>
    <row r="57" spans="3:12" ht="13.5">
      <c r="C57" s="50" t="s">
        <v>39</v>
      </c>
      <c r="D57" s="144" t="s">
        <v>159</v>
      </c>
      <c r="E57" s="145"/>
      <c r="F57" s="51"/>
      <c r="G57" s="40" t="s">
        <v>130</v>
      </c>
      <c r="H57" s="40" t="s">
        <v>130</v>
      </c>
      <c r="I57" s="25">
        <f t="shared" si="1"/>
        <v>1</v>
      </c>
      <c r="J57" s="60"/>
      <c r="K57" s="41"/>
      <c r="L57" s="42"/>
    </row>
    <row r="58" spans="3:12" ht="13.5">
      <c r="C58" s="47" t="s">
        <v>39</v>
      </c>
      <c r="D58" s="144" t="s">
        <v>160</v>
      </c>
      <c r="E58" s="145"/>
      <c r="F58" s="44"/>
      <c r="G58" s="14" t="s">
        <v>123</v>
      </c>
      <c r="H58" s="14" t="s">
        <v>123</v>
      </c>
      <c r="I58" s="25">
        <f t="shared" si="1"/>
        <v>2</v>
      </c>
      <c r="J58" s="59"/>
      <c r="K58" s="17"/>
      <c r="L58" s="11"/>
    </row>
    <row r="59" spans="3:12" ht="13.5">
      <c r="C59" s="50" t="s">
        <v>39</v>
      </c>
      <c r="D59" s="144" t="s">
        <v>161</v>
      </c>
      <c r="E59" s="145"/>
      <c r="F59" s="51"/>
      <c r="G59" s="40" t="s">
        <v>123</v>
      </c>
      <c r="H59" s="40" t="s">
        <v>123</v>
      </c>
      <c r="I59" s="25">
        <f t="shared" si="1"/>
        <v>2</v>
      </c>
      <c r="J59" s="60"/>
      <c r="K59" s="41"/>
      <c r="L59" s="42"/>
    </row>
    <row r="60" spans="3:12" ht="13.5">
      <c r="C60" s="47" t="s">
        <v>39</v>
      </c>
      <c r="D60" s="144" t="s">
        <v>162</v>
      </c>
      <c r="E60" s="145"/>
      <c r="F60" s="44"/>
      <c r="G60" s="14" t="s">
        <v>132</v>
      </c>
      <c r="H60" s="14" t="s">
        <v>130</v>
      </c>
      <c r="I60" s="25">
        <f t="shared" si="1"/>
        <v>1</v>
      </c>
      <c r="J60" s="59"/>
      <c r="K60" s="17"/>
      <c r="L60" s="11"/>
    </row>
    <row r="61" spans="3:12" ht="13.5">
      <c r="C61" s="50" t="s">
        <v>39</v>
      </c>
      <c r="D61" s="144" t="s">
        <v>163</v>
      </c>
      <c r="E61" s="145"/>
      <c r="F61" s="51"/>
      <c r="G61" s="40" t="s">
        <v>132</v>
      </c>
      <c r="H61" s="40" t="s">
        <v>130</v>
      </c>
      <c r="I61" s="25">
        <f t="shared" si="1"/>
        <v>1</v>
      </c>
      <c r="J61" s="60"/>
      <c r="K61" s="41"/>
      <c r="L61" s="42"/>
    </row>
    <row r="62" spans="3:12" ht="13.5">
      <c r="C62" s="47" t="s">
        <v>39</v>
      </c>
      <c r="D62" s="144" t="s">
        <v>164</v>
      </c>
      <c r="E62" s="145"/>
      <c r="F62" s="44"/>
      <c r="G62" s="14" t="s">
        <v>132</v>
      </c>
      <c r="H62" s="14" t="s">
        <v>123</v>
      </c>
      <c r="I62" s="25">
        <f t="shared" si="1"/>
        <v>2</v>
      </c>
      <c r="J62" s="59"/>
      <c r="K62" s="17"/>
      <c r="L62" s="11"/>
    </row>
    <row r="63" spans="3:12" ht="13.5">
      <c r="C63" s="50" t="s">
        <v>39</v>
      </c>
      <c r="D63" s="144" t="s">
        <v>165</v>
      </c>
      <c r="E63" s="145"/>
      <c r="F63" s="51"/>
      <c r="G63" s="40" t="s">
        <v>166</v>
      </c>
      <c r="H63" s="40" t="s">
        <v>123</v>
      </c>
      <c r="I63" s="25">
        <f t="shared" si="1"/>
        <v>2</v>
      </c>
      <c r="J63" s="60"/>
      <c r="K63" s="41"/>
      <c r="L63" s="42"/>
    </row>
    <row r="64" spans="2:12" ht="13.5">
      <c r="B64" s="1" t="s">
        <v>38</v>
      </c>
      <c r="C64" s="131" t="s">
        <v>0</v>
      </c>
      <c r="D64" s="134"/>
      <c r="E64" s="135"/>
      <c r="F64" s="73"/>
      <c r="G64" s="15"/>
      <c r="H64" s="15"/>
      <c r="I64" s="26">
        <f>SUM(I55:I63)</f>
        <v>15</v>
      </c>
      <c r="J64" s="61">
        <f>SUM(J55:J63)</f>
        <v>0</v>
      </c>
      <c r="K64" s="63" t="s">
        <v>50</v>
      </c>
      <c r="L64" s="121" t="s">
        <v>13</v>
      </c>
    </row>
    <row r="65" spans="2:12" ht="13.5">
      <c r="B65" s="1" t="s">
        <v>38</v>
      </c>
      <c r="C65" s="131" t="s">
        <v>27</v>
      </c>
      <c r="D65" s="134"/>
      <c r="E65" s="135"/>
      <c r="F65" s="75"/>
      <c r="G65" s="18"/>
      <c r="H65" s="18"/>
      <c r="I65" s="26">
        <f>SUM(I54,I52,I49,I46,I41,I35,I31,I28,I17)</f>
        <v>66</v>
      </c>
      <c r="J65" s="61">
        <f>SUM(J54,J52,J49,J46,J41,J35,J31,J28,J17)</f>
        <v>0</v>
      </c>
      <c r="K65" s="62" t="str">
        <f>IF(J65&gt;=30,"○","×")</f>
        <v>×</v>
      </c>
      <c r="L65" s="121" t="s">
        <v>25</v>
      </c>
    </row>
    <row r="66" spans="2:12" ht="13.5">
      <c r="B66" s="1" t="s">
        <v>38</v>
      </c>
      <c r="C66" s="131" t="s">
        <v>34</v>
      </c>
      <c r="D66" s="134"/>
      <c r="E66" s="135"/>
      <c r="F66" s="72"/>
      <c r="G66" s="19"/>
      <c r="H66" s="19"/>
      <c r="I66" s="26">
        <f>SUM(I64:I65)</f>
        <v>81</v>
      </c>
      <c r="J66" s="61">
        <f>SUM(J64:J65)</f>
        <v>0</v>
      </c>
      <c r="K66" s="62" t="str">
        <f>IF(J66&gt;=40,"○","×")</f>
        <v>×</v>
      </c>
      <c r="L66" s="121" t="s">
        <v>36</v>
      </c>
    </row>
    <row r="67" spans="2:12" s="83" customFormat="1" ht="19.5" customHeight="1">
      <c r="B67" s="83" t="s">
        <v>38</v>
      </c>
      <c r="D67" s="105"/>
      <c r="H67" s="28"/>
      <c r="I67" s="106" t="s">
        <v>21</v>
      </c>
      <c r="J67" s="107"/>
      <c r="K67" s="108" t="str">
        <f>IF(J66&gt;=60,"○",IF(J66&lt;40,"×",""))</f>
        <v>×</v>
      </c>
      <c r="L67" s="109" t="s">
        <v>37</v>
      </c>
    </row>
    <row r="68" spans="2:12" s="83" customFormat="1" ht="19.5" customHeight="1">
      <c r="B68" s="83" t="s">
        <v>38</v>
      </c>
      <c r="D68" s="105"/>
      <c r="E68" s="110"/>
      <c r="F68" s="110"/>
      <c r="H68" s="28"/>
      <c r="I68" s="111" t="s">
        <v>22</v>
      </c>
      <c r="J68" s="112"/>
      <c r="K68" s="113">
        <f>IF(J66&gt;49,IF(J66&lt;60,"○",""),"")</f>
      </c>
      <c r="L68" s="114" t="s">
        <v>28</v>
      </c>
    </row>
    <row r="69" spans="2:12" s="83" customFormat="1" ht="19.5" customHeight="1">
      <c r="B69" s="83" t="s">
        <v>38</v>
      </c>
      <c r="D69" s="105"/>
      <c r="H69" s="28"/>
      <c r="I69" s="115" t="s">
        <v>23</v>
      </c>
      <c r="J69" s="116"/>
      <c r="K69" s="117">
        <f>IF(J66&gt;39,IF(J66&lt;50,"○",""),"")</f>
      </c>
      <c r="L69" s="118" t="s">
        <v>24</v>
      </c>
    </row>
    <row r="70" ht="11.25">
      <c r="B70" s="1" t="s">
        <v>38</v>
      </c>
    </row>
    <row r="71" spans="2:11" s="28" customFormat="1" ht="16.5" customHeight="1">
      <c r="B71" s="1" t="s">
        <v>38</v>
      </c>
      <c r="D71" s="29" t="s">
        <v>32</v>
      </c>
      <c r="E71" s="30"/>
      <c r="F71" s="30"/>
      <c r="G71" s="29"/>
      <c r="H71" s="29"/>
      <c r="I71" s="29"/>
      <c r="J71" s="29"/>
      <c r="K71" s="31"/>
    </row>
    <row r="72" spans="2:11" ht="11.25">
      <c r="B72" s="1" t="s">
        <v>38</v>
      </c>
      <c r="E72" s="7"/>
      <c r="F72" s="7"/>
      <c r="G72" s="7"/>
      <c r="H72" s="35"/>
      <c r="I72" s="7"/>
      <c r="J72" s="7"/>
      <c r="K72" s="6"/>
    </row>
    <row r="73" spans="2:12" ht="14.25">
      <c r="B73" s="1" t="s">
        <v>38</v>
      </c>
      <c r="G73" s="136" t="s">
        <v>11</v>
      </c>
      <c r="H73" s="136"/>
      <c r="I73" s="136"/>
      <c r="J73" s="149">
        <v>42094</v>
      </c>
      <c r="K73" s="149"/>
      <c r="L73" s="64"/>
    </row>
    <row r="74" spans="2:12" ht="13.5" customHeight="1">
      <c r="B74" s="1" t="s">
        <v>38</v>
      </c>
      <c r="G74" s="136" t="s">
        <v>12</v>
      </c>
      <c r="H74" s="136"/>
      <c r="I74" s="136"/>
      <c r="J74" s="148" t="s">
        <v>168</v>
      </c>
      <c r="K74" s="148"/>
      <c r="L74" s="148"/>
    </row>
    <row r="75" spans="2:12" ht="13.5" customHeight="1">
      <c r="B75" s="1" t="s">
        <v>38</v>
      </c>
      <c r="E75" s="8"/>
      <c r="F75" s="8"/>
      <c r="G75" s="27"/>
      <c r="H75" s="27"/>
      <c r="I75" s="36"/>
      <c r="J75" s="148"/>
      <c r="K75" s="148"/>
      <c r="L75" s="148"/>
    </row>
    <row r="76" spans="2:12" ht="13.5" customHeight="1">
      <c r="B76" s="1" t="s">
        <v>38</v>
      </c>
      <c r="G76" s="27"/>
      <c r="H76" s="27"/>
      <c r="J76" s="148"/>
      <c r="K76" s="148"/>
      <c r="L76" s="148"/>
    </row>
    <row r="77" spans="2:12" ht="13.5" customHeight="1">
      <c r="B77" s="1" t="s">
        <v>38</v>
      </c>
      <c r="G77" s="27"/>
      <c r="H77" s="27"/>
      <c r="I77" s="27"/>
      <c r="J77" s="148"/>
      <c r="K77" s="148"/>
      <c r="L77" s="148"/>
    </row>
    <row r="78" ht="11.25" customHeight="1">
      <c r="B78" s="1" t="s">
        <v>38</v>
      </c>
    </row>
  </sheetData>
  <sheetProtection/>
  <mergeCells count="64">
    <mergeCell ref="D20:E20"/>
    <mergeCell ref="D21:E21"/>
    <mergeCell ref="D22:E22"/>
    <mergeCell ref="D23:E23"/>
    <mergeCell ref="D14:E14"/>
    <mergeCell ref="D15:E15"/>
    <mergeCell ref="D16:E16"/>
    <mergeCell ref="D4:L4"/>
    <mergeCell ref="D5:L5"/>
    <mergeCell ref="E7:J7"/>
    <mergeCell ref="E8:G8"/>
    <mergeCell ref="C17:G17"/>
    <mergeCell ref="C41:G41"/>
    <mergeCell ref="C35:G35"/>
    <mergeCell ref="D24:E24"/>
    <mergeCell ref="D25:E25"/>
    <mergeCell ref="C28:G28"/>
    <mergeCell ref="J76:L77"/>
    <mergeCell ref="J73:K73"/>
    <mergeCell ref="G74:I74"/>
    <mergeCell ref="G73:I73"/>
    <mergeCell ref="J74:L75"/>
    <mergeCell ref="C65:E65"/>
    <mergeCell ref="C66:E66"/>
    <mergeCell ref="C64:E64"/>
    <mergeCell ref="D27:E27"/>
    <mergeCell ref="D30:E30"/>
    <mergeCell ref="D13:E13"/>
    <mergeCell ref="E9:G9"/>
    <mergeCell ref="C12:E12"/>
    <mergeCell ref="D18:E18"/>
    <mergeCell ref="D19:E19"/>
    <mergeCell ref="D26:E26"/>
    <mergeCell ref="D29:E29"/>
    <mergeCell ref="D36:E36"/>
    <mergeCell ref="D37:E37"/>
    <mergeCell ref="D42:E42"/>
    <mergeCell ref="D40:E40"/>
    <mergeCell ref="C31:G31"/>
    <mergeCell ref="D38:E38"/>
    <mergeCell ref="D39:E39"/>
    <mergeCell ref="D32:E32"/>
    <mergeCell ref="D33:E33"/>
    <mergeCell ref="D34:E34"/>
    <mergeCell ref="C46:G46"/>
    <mergeCell ref="D50:E50"/>
    <mergeCell ref="C49:G49"/>
    <mergeCell ref="D47:E47"/>
    <mergeCell ref="D48:E48"/>
    <mergeCell ref="D43:E43"/>
    <mergeCell ref="D44:E44"/>
    <mergeCell ref="D45:E45"/>
    <mergeCell ref="C52:G52"/>
    <mergeCell ref="D51:E51"/>
    <mergeCell ref="D57:E57"/>
    <mergeCell ref="D58:E58"/>
    <mergeCell ref="D59:E59"/>
    <mergeCell ref="D60:E60"/>
    <mergeCell ref="D61:E61"/>
    <mergeCell ref="D62:E62"/>
    <mergeCell ref="D63:E63"/>
    <mergeCell ref="D56:E56"/>
    <mergeCell ref="C54:G54"/>
    <mergeCell ref="D53:E53"/>
  </mergeCells>
  <conditionalFormatting sqref="K64:K66">
    <cfRule type="cellIs" priority="1" dxfId="4" operator="equal" stopIfTrue="1">
      <formula>"×"</formula>
    </cfRule>
  </conditionalFormatting>
  <conditionalFormatting sqref="K67:K69 K54 K52 K49 K46 K41 K35 K31 K28 K17">
    <cfRule type="cellIs" priority="2" dxfId="5" operator="equal" stopIfTrue="1">
      <formula>"×"</formula>
    </cfRule>
  </conditionalFormatting>
  <printOptions horizontalCentered="1"/>
  <pageMargins left="0.32" right="0.15" top="0.18" bottom="0.15748031496062992" header="0.2" footer="0.15748031496062992"/>
  <pageSetup fitToHeight="1" fitToWidth="1" horizontalDpi="600" verticalDpi="600" orientation="portrait" paperSize="9" scale="5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Arch</cp:lastModifiedBy>
  <cp:lastPrinted>2013-04-08T01:10:36Z</cp:lastPrinted>
  <dcterms:created xsi:type="dcterms:W3CDTF">2008-07-01T07:23:13Z</dcterms:created>
  <dcterms:modified xsi:type="dcterms:W3CDTF">2018-03-02T06:03:04Z</dcterms:modified>
  <cp:category/>
  <cp:version/>
  <cp:contentType/>
  <cp:contentStatus/>
</cp:coreProperties>
</file>